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45621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W57" i="4"/>
  <c r="V57" i="4"/>
  <c r="U57" i="4"/>
  <c r="T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T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M55" i="4"/>
  <c r="L55" i="4"/>
  <c r="I55" i="4"/>
  <c r="O54" i="4"/>
  <c r="M54" i="4"/>
  <c r="L54" i="4"/>
  <c r="I54" i="4"/>
  <c r="Q52" i="4"/>
  <c r="O52" i="4"/>
  <c r="M52" i="4"/>
  <c r="L52" i="4"/>
  <c r="I52" i="4"/>
  <c r="O51" i="4"/>
  <c r="M51" i="4"/>
  <c r="L51" i="4"/>
  <c r="I51" i="4"/>
  <c r="O50" i="4"/>
  <c r="M50" i="4"/>
  <c r="L50" i="4"/>
  <c r="I50" i="4"/>
  <c r="O49" i="4"/>
  <c r="M49" i="4"/>
  <c r="L49" i="4"/>
  <c r="I49" i="4"/>
  <c r="Q48" i="4"/>
  <c r="O48" i="4"/>
  <c r="M48" i="4"/>
  <c r="L48" i="4"/>
  <c r="I48" i="4"/>
  <c r="Q47" i="4"/>
  <c r="O47" i="4"/>
  <c r="M47" i="4"/>
  <c r="L47" i="4"/>
  <c r="I47" i="4"/>
  <c r="O46" i="4"/>
  <c r="M46" i="4"/>
  <c r="L46" i="4"/>
  <c r="I46" i="4"/>
  <c r="O44" i="4"/>
  <c r="M44" i="4"/>
  <c r="L44" i="4"/>
  <c r="I44" i="4"/>
  <c r="O43" i="4"/>
  <c r="M43" i="4"/>
  <c r="L43" i="4"/>
  <c r="I43" i="4"/>
  <c r="O42" i="4"/>
  <c r="M42" i="4"/>
  <c r="L42" i="4"/>
  <c r="I42" i="4"/>
  <c r="O41" i="4"/>
  <c r="M41" i="4"/>
  <c r="L41" i="4"/>
  <c r="I41" i="4"/>
  <c r="O40" i="4"/>
  <c r="M40" i="4"/>
  <c r="L40" i="4"/>
  <c r="I40" i="4"/>
  <c r="O39" i="4"/>
  <c r="M39" i="4"/>
  <c r="L39" i="4"/>
  <c r="I39" i="4"/>
  <c r="O38" i="4"/>
  <c r="M38" i="4"/>
  <c r="L38" i="4"/>
  <c r="I38" i="4"/>
  <c r="O37" i="4"/>
  <c r="M37" i="4"/>
  <c r="L37" i="4"/>
  <c r="I37" i="4"/>
  <c r="W35" i="4"/>
  <c r="V35" i="4"/>
  <c r="U35" i="4"/>
  <c r="T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M34" i="4"/>
  <c r="L34" i="4"/>
  <c r="I34" i="4"/>
  <c r="O33" i="4"/>
  <c r="M33" i="4"/>
  <c r="L33" i="4"/>
  <c r="I33" i="4"/>
  <c r="O32" i="4"/>
  <c r="M32" i="4"/>
  <c r="L32" i="4"/>
  <c r="I32" i="4"/>
  <c r="W30" i="4"/>
  <c r="V30" i="4"/>
  <c r="U30" i="4"/>
  <c r="T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O28" i="4"/>
  <c r="M28" i="4"/>
  <c r="L28" i="4"/>
  <c r="I28" i="4"/>
  <c r="O27" i="4"/>
  <c r="M27" i="4"/>
  <c r="L27" i="4"/>
  <c r="I27" i="4"/>
  <c r="O26" i="4"/>
  <c r="M26" i="4"/>
  <c r="L26" i="4"/>
  <c r="I26" i="4"/>
  <c r="O25" i="4"/>
  <c r="M25" i="4"/>
  <c r="L25" i="4"/>
  <c r="I25" i="4"/>
  <c r="O24" i="4"/>
  <c r="M24" i="4"/>
  <c r="L24" i="4"/>
  <c r="I24" i="4"/>
  <c r="O23" i="4"/>
  <c r="M23" i="4"/>
  <c r="L23" i="4"/>
  <c r="I23" i="4"/>
  <c r="W21" i="4"/>
  <c r="V21" i="4"/>
  <c r="U21" i="4"/>
  <c r="T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O19" i="4"/>
  <c r="M19" i="4"/>
  <c r="L19" i="4"/>
  <c r="I19" i="4"/>
  <c r="O18" i="4"/>
  <c r="M18" i="4"/>
  <c r="L18" i="4"/>
  <c r="I18" i="4"/>
  <c r="O17" i="4"/>
  <c r="M17" i="4"/>
  <c r="L17" i="4"/>
  <c r="I17" i="4"/>
  <c r="O16" i="4"/>
  <c r="M16" i="4"/>
  <c r="L16" i="4"/>
  <c r="I16" i="4"/>
  <c r="O15" i="4"/>
  <c r="M15" i="4"/>
  <c r="L15" i="4"/>
  <c r="I15" i="4"/>
  <c r="O14" i="4"/>
  <c r="M14" i="4"/>
  <c r="L14" i="4"/>
  <c r="I14" i="4"/>
  <c r="Q13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Q9" i="4"/>
  <c r="O9" i="4"/>
  <c r="M9" i="4"/>
  <c r="L9" i="4"/>
  <c r="I9" i="4"/>
  <c r="O8" i="4"/>
  <c r="M8" i="4"/>
  <c r="L8" i="4"/>
  <c r="I8" i="4"/>
  <c r="T29" i="3"/>
  <c r="S29" i="3"/>
  <c r="R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M26" i="3"/>
  <c r="L26" i="3"/>
  <c r="I26" i="3"/>
  <c r="O24" i="3"/>
  <c r="M24" i="3"/>
  <c r="L24" i="3"/>
  <c r="I24" i="3"/>
  <c r="O22" i="3"/>
  <c r="M22" i="3"/>
  <c r="L22" i="3"/>
  <c r="I22" i="3"/>
  <c r="O21" i="3"/>
  <c r="M21" i="3"/>
  <c r="L21" i="3"/>
  <c r="I21" i="3"/>
  <c r="O20" i="3"/>
  <c r="M20" i="3"/>
  <c r="L20" i="3"/>
  <c r="I20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M17" i="3"/>
  <c r="L17" i="3"/>
  <c r="I17" i="3"/>
  <c r="O16" i="3"/>
  <c r="M16" i="3"/>
  <c r="L16" i="3"/>
  <c r="I16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<sst xmlns="http://schemas.openxmlformats.org/spreadsheetml/2006/main" count="493" uniqueCount="224">
  <si>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</si>
  <si>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</si>
  <si>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</si>
  <si>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</si>
  <si>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</si>
  <si>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</si>
  <si>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</si>
  <si>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30/09/2023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</si>
  <si>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</si>
  <si>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</si>
  <si>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</si>
  <si>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</si>
  <si>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</si>
  <si>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</si>
  <si>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</si>
  <si>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</si>
  <si>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</si>
  <si>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</si>
  <si>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</si>
  <si>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</si>
  <si>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</si>
  <si>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</si>
  <si>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</si>
  <si>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</si>
  <si>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</si>
  <si>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</si>
  <si>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</si>
  <si>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</si>
  <si>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</si>
  <si>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</si>
  <si>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</si>
  <si>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</si>
  <si>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</si>
  <si>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</si>
  <si>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</si>
  <si>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</si>
  <si>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</si>
  <si>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</si>
  <si>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</si>
  <si>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</si>
  <si>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</si>
  <si>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</si>
  <si>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</si>
  <si>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</si>
  <si>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</si>
  <si>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</si>
  <si>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</si>
  <si>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</si>
  <si>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</si>
  <si>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</si>
  <si>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</si>
  <si>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</si>
  <si>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</si>
  <si>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</si>
  <si>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</si>
  <si>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</si>
  <si>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</si>
  <si>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</si>
  <si>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</si>
  <si>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</si>
  <si>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</si>
  <si>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</si>
  <si>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</si>
  <si>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</si>
  <si>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</si>
  <si>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</si>
  <si>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</si>
  <si>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</si>
  <si>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</si>
  <si>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</si>
  <si>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</si>
  <si>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</si>
  <si>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</si>
  <si>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</si>
  <si>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</si>
  <si>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</si>
  <si>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</si>
  <si>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</si>
  <si>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</si>
  <si>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</si>
  <si>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</si>
  <si>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</si>
  <si>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</si>
  <si>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</si>
  <si>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</si>
  <si>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</si>
  <si>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</si>
  <si>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</si>
  <si>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</si>
  <si>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</si>
  <si>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</si>
  <si>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</si>
  <si>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</si>
  <si>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</si>
  <si>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</si>
  <si>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</si>
  <si>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</si>
  <si>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</si>
  <si>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</si>
  <si>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</si>
  <si>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</si>
  <si>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</si>
  <si>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</si>
  <si>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</si>
  <si>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</si>
  <si>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</si>
  <si>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</si>
  <si>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</si>
  <si>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</si>
  <si>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</si>
  <si>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</si>
  <si>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</si>
  <si>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</si>
  <si>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</si>
  <si>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</si>
  <si>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</si>
  <si>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</si>
  <si>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</si>
  <si>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</si>
  <si>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</si>
  <si>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</si>
  <si>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</si>
  <si>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</si>
  <si>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</si>
  <si>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</si>
  <si>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</si>
  <si>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</si>
  <si>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</si>
  <si>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</si>
  <si>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</si>
  <si>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</si>
  <si>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Banks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</si>
  <si>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</si>
  <si>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</si>
  <si>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</si>
  <si>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</si>
  <si>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</si>
  <si>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</si>
  <si>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</si>
  <si>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</si>
  <si>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</si>
  <si>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</si>
  <si>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</si>
  <si>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</si>
  <si>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</si>
  <si>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</si>
  <si>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</si>
  <si>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</si>
  <si>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</si>
  <si>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</si>
  <si>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</si>
  <si>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</si>
  <si>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</si>
  <si>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Overseas Depositories (holding DRs) (balancing figure)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</si>
  <si>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</si>
  <si>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</si>
  <si>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</si>
  <si>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</si>
  <si>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</si>
  <si>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</si>
  <si>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</si>
  <si>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</si>
  <si>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</si>
  <si>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</si>
  <si>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</si>
  <si>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</si>
  <si>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</si>
  <si>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</si>
  <si>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</si>
  <si>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</si>
  <si>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</si>
  <si>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>Non Resident Indians (NRIs)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</si>
  <si>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</si>
  <si>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</si>
  <si>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</si>
  <si>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</si>
  <si>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>Foreign Nationals</t>
  </si>
  <si>
    <t>Foreign Companies)</t>
  </si>
  <si>
    <t>(l)</t>
  </si>
  <si>
    <t>Bodies Corporate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</si>
  <si>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</si>
  <si>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</si>
  <si>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(m)</t>
  </si>
  <si>
    <t xml:space="preserve">CLEARING MEMBERS                                  </t>
  </si>
  <si>
    <t xml:space="preserve">H U F 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</si>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</sst>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2" t="s">
        <v>0</v>
      </c>
      <c r="B1" s="2"/>
      <c r="C1" s="2"/>
      <c r="D1" s="2"/>
    </row>
    <row r="3" spans="1:4" x14ac:dyDescent="0.25">
      <c r="A3" s="3" t="s">
        <v>1</v>
      </c>
      <c r="B3" t="s">
        <v>2</v>
      </c>
    </row>
    <row r="4" spans="1:4" x14ac:dyDescent="0.25">
      <c r="A4" s="3" t="s">
        <v>3</v>
      </c>
      <c r="B4" t="s">
        <v>4</v>
      </c>
    </row>
    <row r="5" spans="1:4" x14ac:dyDescent="0.25">
      <c r="A5" s="3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3" t="s">
        <v>9</v>
      </c>
      <c r="B8" t="s">
        <v>10</v>
      </c>
    </row>
    <row r="9" spans="1:4" x14ac:dyDescent="0.25">
      <c r="A9" s="4"/>
      <c r="B9" s="4" t="s">
        <v>11</v>
      </c>
      <c r="C9" s="4" t="s">
        <v>12</v>
      </c>
      <c r="D9" s="4" t="s">
        <v>13</v>
      </c>
    </row>
    <row r="10" spans="1:4" x14ac:dyDescent="0.25">
      <c r="A10" s="5" t="s">
        <v>14</v>
      </c>
      <c r="B10" s="4" t="s">
        <v>15</v>
      </c>
      <c r="C10" s="4"/>
      <c r="D10" s="4"/>
    </row>
    <row r="11" spans="1:4" x14ac:dyDescent="0.25">
      <c r="A11" s="5" t="s">
        <v>16</v>
      </c>
      <c r="B11" s="4" t="s">
        <v>17</v>
      </c>
      <c r="C11" s="4"/>
      <c r="D11" s="4"/>
    </row>
    <row r="12" spans="1:4" x14ac:dyDescent="0.25">
      <c r="A12" s="5" t="s">
        <v>18</v>
      </c>
      <c r="B12" s="4" t="s">
        <v>19</v>
      </c>
      <c r="C12" s="4"/>
      <c r="D12" s="4"/>
    </row>
    <row r="13" spans="1:4" x14ac:dyDescent="0.25">
      <c r="A13" s="5" t="s">
        <v>20</v>
      </c>
      <c r="B13" s="4" t="s">
        <v>21</v>
      </c>
      <c r="C13" s="4"/>
      <c r="D13" s="4"/>
    </row>
    <row r="14" spans="1:4" x14ac:dyDescent="0.25">
      <c r="A14" s="5" t="s">
        <v>22</v>
      </c>
      <c r="B14" s="4" t="s">
        <v>23</v>
      </c>
      <c r="C14" s="4"/>
      <c r="D14" s="4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3" t="s">
        <v>29</v>
      </c>
      <c r="B24" t="s">
        <v>30</v>
      </c>
    </row>
    <row r="25" spans="1:2" s="6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"/>
      <c r="B1" s="1"/>
      <c r="C1" s="1"/>
      <c r="D1" s="1"/>
    </row>
    <row r="2" spans="1:19" s="7" customFormat="1" ht="15.75" x14ac:dyDescent="0.25">
      <c r="A2" s="7" t="s">
        <v>32</v>
      </c>
    </row>
    <row r="4" spans="1:19" s="6" customFormat="1" ht="75" customHeight="1" x14ac:dyDescent="0.25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 x14ac:dyDescent="0.25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 x14ac:dyDescent="0.25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 t="s">
        <v>67</v>
      </c>
      <c r="B9" s="4" t="s">
        <v>68</v>
      </c>
      <c r="C9" s="4">
        <v>6</v>
      </c>
      <c r="D9" s="4">
        <v>3331800</v>
      </c>
      <c r="E9" s="4">
        <v>0</v>
      </c>
      <c r="F9" s="4">
        <v>0</v>
      </c>
      <c r="G9" s="4">
        <v>3331800</v>
      </c>
      <c r="H9" s="15">
        <f>SUM(G9/6000000*100)</f>
        <v>55.53</v>
      </c>
      <c r="I9" s="4">
        <v>3331800</v>
      </c>
      <c r="J9" s="4">
        <v>0</v>
      </c>
      <c r="K9" s="4">
        <v>3331800</v>
      </c>
      <c r="L9" s="15">
        <f>SUM(K9/6000000*100)</f>
        <v>55.53</v>
      </c>
      <c r="M9" s="4">
        <v>0</v>
      </c>
      <c r="N9" s="15">
        <f>SUM((G9+M9)/6000000*100)</f>
        <v>55.53</v>
      </c>
      <c r="O9" s="4">
        <v>0</v>
      </c>
      <c r="P9" s="15">
        <v>0</v>
      </c>
      <c r="Q9" s="4">
        <v>0</v>
      </c>
      <c r="R9" s="15">
        <v>0</v>
      </c>
      <c r="S9" s="4">
        <v>3331800</v>
      </c>
    </row>
    <row r="10" spans="1:19" x14ac:dyDescent="0.25">
      <c r="A10" s="4" t="s">
        <v>69</v>
      </c>
      <c r="B10" s="4" t="s">
        <v>70</v>
      </c>
      <c r="C10" s="4">
        <v>1968</v>
      </c>
      <c r="D10" s="4">
        <v>2668200</v>
      </c>
      <c r="E10" s="4">
        <v>0</v>
      </c>
      <c r="F10" s="4">
        <v>0</v>
      </c>
      <c r="G10" s="4">
        <v>2668200</v>
      </c>
      <c r="H10" s="15">
        <f>SUM(G10/6000000*100)</f>
        <v>44.47</v>
      </c>
      <c r="I10" s="4">
        <v>2668200</v>
      </c>
      <c r="J10" s="4">
        <v>0</v>
      </c>
      <c r="K10" s="4">
        <v>2668200</v>
      </c>
      <c r="L10" s="15">
        <f>SUM(K10/6000000*100)</f>
        <v>44.47</v>
      </c>
      <c r="M10" s="4">
        <v>0</v>
      </c>
      <c r="N10" s="15">
        <f>SUM((G10+M10)/6000000*100)</f>
        <v>44.47</v>
      </c>
      <c r="O10" s="4">
        <v>0</v>
      </c>
      <c r="P10" s="15">
        <f>SUM(O10/2668200*100)</f>
        <v>0</v>
      </c>
      <c r="Q10" s="4" t="s">
        <v>71</v>
      </c>
      <c r="R10" s="4" t="s">
        <v>71</v>
      </c>
      <c r="S10" s="4">
        <v>1070800</v>
      </c>
    </row>
    <row r="11" spans="1:19" x14ac:dyDescent="0.25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SUM(K12/6000000*100)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 x14ac:dyDescent="0.25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SUM(G13/6000000*100)</f>
        <v>0</v>
      </c>
      <c r="I13" s="4">
        <v>0</v>
      </c>
      <c r="J13" s="4">
        <v>0</v>
      </c>
      <c r="K13" s="4">
        <v>0</v>
      </c>
      <c r="L13" s="15">
        <f>SUM(K13/6000000*100)</f>
        <v>0</v>
      </c>
      <c r="M13" s="4">
        <v>0</v>
      </c>
      <c r="N13" s="15">
        <f>SUM((G13+M13)/6000000*100)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 x14ac:dyDescent="0.25">
      <c r="A15" s="11"/>
      <c r="B15" s="11" t="s">
        <v>78</v>
      </c>
      <c r="C15" s="11">
        <f>SUM(C9:C13)</f>
        <v>1974</v>
      </c>
      <c r="D15" s="11">
        <f>SUM(D9:D13)</f>
        <v>6000000</v>
      </c>
      <c r="E15" s="11">
        <f>SUM(E9:E13)</f>
        <v>0</v>
      </c>
      <c r="F15" s="11">
        <f>SUM(F9:F13)</f>
        <v>0</v>
      </c>
      <c r="G15" s="11">
        <f>SUM(G9:G13)</f>
        <v>6000000</v>
      </c>
      <c r="H15" s="16">
        <f>SUM(H9:H13)</f>
        <v>100</v>
      </c>
      <c r="I15" s="11">
        <f>SUM(I9:I13)</f>
        <v>6000000</v>
      </c>
      <c r="J15" s="11">
        <f>SUM(J9:J13)</f>
        <v>0</v>
      </c>
      <c r="K15" s="11">
        <f>SUM(K9:K13)</f>
        <v>6000000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4402600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3" sqref="A3:T2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79</v>
      </c>
    </row>
    <row r="3" spans="1:20" s="6" customFormat="1" ht="135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88</v>
      </c>
      <c r="C8" s="4"/>
      <c r="D8" s="4">
        <v>6</v>
      </c>
      <c r="E8" s="4">
        <v>3331800</v>
      </c>
      <c r="F8" s="4">
        <v>0</v>
      </c>
      <c r="G8" s="4">
        <v>0</v>
      </c>
      <c r="H8" s="4">
        <v>3331800</v>
      </c>
      <c r="I8" s="15">
        <f>SUM(H8/6000000*100)</f>
        <v>55.53</v>
      </c>
      <c r="J8" s="4">
        <v>3331800</v>
      </c>
      <c r="K8" s="4">
        <v>0</v>
      </c>
      <c r="L8" s="4">
        <f>+J8+K8</f>
        <v>3331800</v>
      </c>
      <c r="M8" s="15">
        <f>SUM(L8/6000000*100)</f>
        <v>55.53</v>
      </c>
      <c r="N8" s="4">
        <v>0</v>
      </c>
      <c r="O8" s="15">
        <f>SUM((H8+N8)/6000000*100)</f>
        <v>55.53</v>
      </c>
      <c r="P8" s="4">
        <v>0</v>
      </c>
      <c r="Q8" s="15">
        <v>0</v>
      </c>
      <c r="R8" s="4">
        <v>0</v>
      </c>
      <c r="S8" s="15">
        <v>0</v>
      </c>
      <c r="T8" s="4">
        <v>3331800</v>
      </c>
    </row>
    <row r="9" spans="1:20" x14ac:dyDescent="0.25">
      <c r="A9" s="4"/>
      <c r="B9" s="4" t="s">
        <v>89</v>
      </c>
      <c r="C9" s="4" t="s">
        <v>90</v>
      </c>
      <c r="D9" s="4">
        <v>1</v>
      </c>
      <c r="E9" s="4">
        <v>37800</v>
      </c>
      <c r="F9" s="4">
        <v>0</v>
      </c>
      <c r="G9" s="4">
        <v>0</v>
      </c>
      <c r="H9" s="4">
        <v>37800</v>
      </c>
      <c r="I9" s="15">
        <f>SUM(H9/6000000*100)</f>
        <v>0.63</v>
      </c>
      <c r="J9" s="4">
        <v>37800</v>
      </c>
      <c r="K9" s="4">
        <v>0</v>
      </c>
      <c r="L9" s="4">
        <f>+J9+K9</f>
        <v>37800</v>
      </c>
      <c r="M9" s="15">
        <f>SUM(L9/6000000*100)</f>
        <v>0.63</v>
      </c>
      <c r="N9" s="4">
        <v>0</v>
      </c>
      <c r="O9" s="15">
        <f>SUM((H9+N9)/6000000*100)</f>
        <v>0.63</v>
      </c>
      <c r="P9" s="4">
        <v>0</v>
      </c>
      <c r="Q9" s="15">
        <f>SUM(P9/H9*100)</f>
        <v>0</v>
      </c>
      <c r="R9" s="4">
        <v>0</v>
      </c>
      <c r="S9" s="15">
        <f>SUM(R9/H9*100)</f>
        <v>0</v>
      </c>
      <c r="T9" s="4">
        <v>37800</v>
      </c>
    </row>
    <row r="10" spans="1:20" x14ac:dyDescent="0.25">
      <c r="A10" s="4"/>
      <c r="B10" s="4" t="s">
        <v>91</v>
      </c>
      <c r="C10" s="4" t="s">
        <v>92</v>
      </c>
      <c r="D10" s="4">
        <v>1</v>
      </c>
      <c r="E10" s="4">
        <v>30200</v>
      </c>
      <c r="F10" s="4">
        <v>0</v>
      </c>
      <c r="G10" s="4">
        <v>0</v>
      </c>
      <c r="H10" s="4">
        <v>30200</v>
      </c>
      <c r="I10" s="15">
        <f>SUM(H10/6000000*100)</f>
        <v>0.5033333333333333</v>
      </c>
      <c r="J10" s="4">
        <v>30200</v>
      </c>
      <c r="K10" s="4">
        <v>0</v>
      </c>
      <c r="L10" s="4">
        <f>+J10+K10</f>
        <v>30200</v>
      </c>
      <c r="M10" s="15">
        <f>SUM(L10/6000000*100)</f>
        <v>0.5033333333333333</v>
      </c>
      <c r="N10" s="4">
        <v>0</v>
      </c>
      <c r="O10" s="15">
        <f>SUM((H10+N10)/6000000*100)</f>
        <v>0.5033333333333333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30200</v>
      </c>
    </row>
    <row r="11" spans="1:20" x14ac:dyDescent="0.25">
      <c r="A11" s="4"/>
      <c r="B11" s="4" t="s">
        <v>93</v>
      </c>
      <c r="C11" s="4" t="s">
        <v>94</v>
      </c>
      <c r="D11" s="4">
        <v>1</v>
      </c>
      <c r="E11" s="4">
        <v>817401</v>
      </c>
      <c r="F11" s="4">
        <v>0</v>
      </c>
      <c r="G11" s="4">
        <v>0</v>
      </c>
      <c r="H11" s="4">
        <v>817401</v>
      </c>
      <c r="I11" s="15">
        <f>SUM(H11/6000000*100)</f>
        <v>13.62335</v>
      </c>
      <c r="J11" s="4">
        <v>817401</v>
      </c>
      <c r="K11" s="4">
        <v>0</v>
      </c>
      <c r="L11" s="4">
        <f>+J11+K11</f>
        <v>817401</v>
      </c>
      <c r="M11" s="15">
        <f>SUM(L11/6000000*100)</f>
        <v>13.62335</v>
      </c>
      <c r="N11" s="4">
        <v>0</v>
      </c>
      <c r="O11" s="15">
        <f>SUM((H11+N11)/6000000*100)</f>
        <v>13.62335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817401</v>
      </c>
    </row>
    <row r="12" spans="1:20" x14ac:dyDescent="0.25">
      <c r="A12" s="4"/>
      <c r="B12" s="4" t="s">
        <v>95</v>
      </c>
      <c r="C12" s="4" t="s">
        <v>96</v>
      </c>
      <c r="D12" s="4">
        <v>1</v>
      </c>
      <c r="E12" s="4">
        <v>816301</v>
      </c>
      <c r="F12" s="4">
        <v>0</v>
      </c>
      <c r="G12" s="4">
        <v>0</v>
      </c>
      <c r="H12" s="4">
        <v>816301</v>
      </c>
      <c r="I12" s="15">
        <f>SUM(H12/6000000*100)</f>
        <v>13.605016666666666</v>
      </c>
      <c r="J12" s="4">
        <v>816301</v>
      </c>
      <c r="K12" s="4">
        <v>0</v>
      </c>
      <c r="L12" s="4">
        <f>+J12+K12</f>
        <v>816301</v>
      </c>
      <c r="M12" s="15">
        <f>SUM(L12/6000000*100)</f>
        <v>13.605016666666666</v>
      </c>
      <c r="N12" s="4">
        <v>0</v>
      </c>
      <c r="O12" s="15">
        <f>SUM((H12+N12)/6000000*100)</f>
        <v>13.605016666666666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816301</v>
      </c>
    </row>
    <row r="13" spans="1:20" x14ac:dyDescent="0.25">
      <c r="A13" s="4"/>
      <c r="B13" s="4" t="s">
        <v>97</v>
      </c>
      <c r="C13" s="4" t="s">
        <v>98</v>
      </c>
      <c r="D13" s="4">
        <v>1</v>
      </c>
      <c r="E13" s="4">
        <v>811102</v>
      </c>
      <c r="F13" s="4">
        <v>0</v>
      </c>
      <c r="G13" s="4">
        <v>0</v>
      </c>
      <c r="H13" s="4">
        <v>811102</v>
      </c>
      <c r="I13" s="15">
        <f>SUM(H13/6000000*100)</f>
        <v>13.518366666666667</v>
      </c>
      <c r="J13" s="4">
        <v>811102</v>
      </c>
      <c r="K13" s="4">
        <v>0</v>
      </c>
      <c r="L13" s="4">
        <f>+J13+K13</f>
        <v>811102</v>
      </c>
      <c r="M13" s="15">
        <f>SUM(L13/6000000*100)</f>
        <v>13.518366666666667</v>
      </c>
      <c r="N13" s="4">
        <v>0</v>
      </c>
      <c r="O13" s="15">
        <f>SUM((H13+N13)/6000000*100)</f>
        <v>13.518366666666667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811102</v>
      </c>
    </row>
    <row r="14" spans="1:20" x14ac:dyDescent="0.25">
      <c r="A14" s="4"/>
      <c r="B14" s="4" t="s">
        <v>99</v>
      </c>
      <c r="C14" s="4" t="s">
        <v>100</v>
      </c>
      <c r="D14" s="4">
        <v>1</v>
      </c>
      <c r="E14" s="4">
        <v>818996</v>
      </c>
      <c r="F14" s="4">
        <v>0</v>
      </c>
      <c r="G14" s="4">
        <v>0</v>
      </c>
      <c r="H14" s="4">
        <v>818996</v>
      </c>
      <c r="I14" s="15">
        <f>SUM(H14/6000000*100)</f>
        <v>13.649933333333333</v>
      </c>
      <c r="J14" s="4">
        <v>818996</v>
      </c>
      <c r="K14" s="4">
        <v>0</v>
      </c>
      <c r="L14" s="4">
        <f>+J14+K14</f>
        <v>818996</v>
      </c>
      <c r="M14" s="15">
        <f>SUM(L14/6000000*100)</f>
        <v>13.649933333333333</v>
      </c>
      <c r="N14" s="4">
        <v>0</v>
      </c>
      <c r="O14" s="15">
        <f>SUM((H14+N14)/6000000*100)</f>
        <v>13.649933333333333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818996</v>
      </c>
    </row>
    <row r="15" spans="1:20" x14ac:dyDescent="0.25">
      <c r="A15" s="4" t="s">
        <v>101</v>
      </c>
      <c r="B15" s="4" t="s">
        <v>102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SUM(H15/6000000*100)</f>
        <v>0</v>
      </c>
      <c r="J15" s="4">
        <v>0</v>
      </c>
      <c r="K15" s="4">
        <v>0</v>
      </c>
      <c r="L15" s="4">
        <f>+J15+K15</f>
        <v>0</v>
      </c>
      <c r="M15" s="15">
        <f>SUM(L15/6000000*100)</f>
        <v>0</v>
      </c>
      <c r="N15" s="4">
        <v>0</v>
      </c>
      <c r="O15" s="15">
        <f>SUM((H15+N15)/6000000*100)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 x14ac:dyDescent="0.25">
      <c r="A16" s="4" t="s">
        <v>103</v>
      </c>
      <c r="B16" s="4" t="s">
        <v>104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 x14ac:dyDescent="0.25">
      <c r="A17" s="4" t="s">
        <v>105</v>
      </c>
      <c r="B17" s="4" t="s">
        <v>106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 s="6" customFormat="1" x14ac:dyDescent="0.25">
      <c r="A18" s="11"/>
      <c r="B18" s="11" t="s">
        <v>107</v>
      </c>
      <c r="C18" s="11"/>
      <c r="D18" s="11">
        <f>+D8+D15+D16+D17</f>
        <v>6</v>
      </c>
      <c r="E18" s="11">
        <f>+E8+E15+E16+E17</f>
        <v>3331800</v>
      </c>
      <c r="F18" s="11">
        <f>+F8+F15+F16+F17</f>
        <v>0</v>
      </c>
      <c r="G18" s="11">
        <f>+G8+G15+G16+G17</f>
        <v>0</v>
      </c>
      <c r="H18" s="11">
        <f>+H8+H15+H16+H17</f>
        <v>3331800</v>
      </c>
      <c r="I18" s="16">
        <f>+I8+I15+I16+I17</f>
        <v>55.53</v>
      </c>
      <c r="J18" s="11">
        <f>+J8+J15+J16+J17</f>
        <v>3331800</v>
      </c>
      <c r="K18" s="11">
        <f>+K8+K15+K16+K17</f>
        <v>0</v>
      </c>
      <c r="L18" s="11">
        <f>+L8+L15+L16+L17</f>
        <v>3331800</v>
      </c>
      <c r="M18" s="16">
        <f>+M8+M15+M16+M17</f>
        <v>55.53</v>
      </c>
      <c r="N18" s="11">
        <f>+N8+N15+N16+N17</f>
        <v>0</v>
      </c>
      <c r="O18" s="16">
        <f>+O8+O15+O16+O17</f>
        <v>55.53</v>
      </c>
      <c r="P18" s="11">
        <f>+P8+P15+P16+P17</f>
        <v>0</v>
      </c>
      <c r="Q18" s="16">
        <v>0</v>
      </c>
      <c r="R18" s="11">
        <f>+R8+R15+R16+R17</f>
        <v>0</v>
      </c>
      <c r="S18" s="16">
        <f>SUM(R18/H18*100)</f>
        <v>0</v>
      </c>
      <c r="T18" s="11">
        <f>+T8+T15+T16+T17</f>
        <v>3331800</v>
      </c>
    </row>
    <row r="19" spans="1:20" x14ac:dyDescent="0.25">
      <c r="A19" s="5" t="s">
        <v>108</v>
      </c>
      <c r="B19" s="4" t="s">
        <v>109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 t="s">
        <v>87</v>
      </c>
      <c r="B20" s="4" t="s">
        <v>110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5">
        <f>SUM(H20/6000000*100)</f>
        <v>0</v>
      </c>
      <c r="J20" s="4">
        <v>0</v>
      </c>
      <c r="K20" s="4">
        <v>0</v>
      </c>
      <c r="L20" s="4">
        <f>+J20+K20</f>
        <v>0</v>
      </c>
      <c r="M20" s="15">
        <f>SUM(L20/6000000*100)</f>
        <v>0</v>
      </c>
      <c r="N20" s="4">
        <v>0</v>
      </c>
      <c r="O20" s="15">
        <f>SUM((H20+N20)/6000000*100)</f>
        <v>0</v>
      </c>
      <c r="P20" s="4">
        <v>0</v>
      </c>
      <c r="Q20" s="15">
        <v>0</v>
      </c>
      <c r="R20" s="4">
        <v>0</v>
      </c>
      <c r="S20" s="15">
        <v>0</v>
      </c>
      <c r="T20" s="4">
        <v>0</v>
      </c>
    </row>
    <row r="21" spans="1:20" x14ac:dyDescent="0.25">
      <c r="A21" s="4" t="s">
        <v>101</v>
      </c>
      <c r="B21" s="4" t="s">
        <v>111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 x14ac:dyDescent="0.25">
      <c r="A22" s="4" t="s">
        <v>103</v>
      </c>
      <c r="B22" s="4" t="s">
        <v>112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SUM(H22/6000000*100)</f>
        <v>0</v>
      </c>
      <c r="J22" s="4">
        <v>0</v>
      </c>
      <c r="K22" s="4">
        <v>0</v>
      </c>
      <c r="L22" s="4">
        <f>+J22+K22</f>
        <v>0</v>
      </c>
      <c r="M22" s="15">
        <f>SUM(L22/6000000*100)</f>
        <v>0</v>
      </c>
      <c r="N22" s="4">
        <v>0</v>
      </c>
      <c r="O22" s="15">
        <f>SUM((H22+N22)/6000000*100)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4" t="s">
        <v>105</v>
      </c>
      <c r="B24" s="4" t="s">
        <v>113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5">
        <f>SUM(H24/6000000*100)</f>
        <v>0</v>
      </c>
      <c r="J24" s="4">
        <v>0</v>
      </c>
      <c r="K24" s="4">
        <v>0</v>
      </c>
      <c r="L24" s="4">
        <f>+J24+K24</f>
        <v>0</v>
      </c>
      <c r="M24" s="15">
        <f>SUM(L24/6000000*100)</f>
        <v>0</v>
      </c>
      <c r="N24" s="4">
        <v>0</v>
      </c>
      <c r="O24" s="15">
        <f>SUM((H24+N24)/6000000*100)</f>
        <v>0</v>
      </c>
      <c r="P24" s="4">
        <v>0</v>
      </c>
      <c r="Q24" s="15">
        <v>0</v>
      </c>
      <c r="R24" s="4">
        <v>0</v>
      </c>
      <c r="S24" s="15">
        <v>0</v>
      </c>
      <c r="T24" s="4">
        <v>0</v>
      </c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4" t="s">
        <v>114</v>
      </c>
      <c r="B26" s="4" t="s">
        <v>115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SUM(H26/6000000*100)</f>
        <v>0</v>
      </c>
      <c r="J26" s="4">
        <v>0</v>
      </c>
      <c r="K26" s="4">
        <v>0</v>
      </c>
      <c r="L26" s="4">
        <f>+J26+K26</f>
        <v>0</v>
      </c>
      <c r="M26" s="15">
        <f>SUM(L26/6000000*100)</f>
        <v>0</v>
      </c>
      <c r="N26" s="4">
        <v>0</v>
      </c>
      <c r="O26" s="15">
        <f>SUM((H26+N26)/6000000*100)</f>
        <v>0</v>
      </c>
      <c r="P26" s="4">
        <v>0</v>
      </c>
      <c r="Q26" s="15">
        <v>0</v>
      </c>
      <c r="R26" s="4">
        <v>0</v>
      </c>
      <c r="S26" s="15">
        <v>0</v>
      </c>
      <c r="T26" s="4">
        <v>0</v>
      </c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6" customFormat="1" x14ac:dyDescent="0.25">
      <c r="A28" s="11"/>
      <c r="B28" s="11" t="s">
        <v>116</v>
      </c>
      <c r="C28" s="11"/>
      <c r="D28" s="11">
        <f>+D20+D21+D22+D24+D26</f>
        <v>0</v>
      </c>
      <c r="E28" s="11">
        <f>+E20+E21+E22+E24+E26</f>
        <v>0</v>
      </c>
      <c r="F28" s="11">
        <f>+F20+F21+F22+F24+F26</f>
        <v>0</v>
      </c>
      <c r="G28" s="11">
        <f>+G20+G21+G22+G24+G26</f>
        <v>0</v>
      </c>
      <c r="H28" s="11">
        <f>+H20+H21+H22+H24+H26</f>
        <v>0</v>
      </c>
      <c r="I28" s="16">
        <f>+I20+I21+I22+I24+I26</f>
        <v>0</v>
      </c>
      <c r="J28" s="11">
        <f>+J20+J21+J22+J24+J26</f>
        <v>0</v>
      </c>
      <c r="K28" s="11">
        <f>+K20+K21+K22+K24+K26</f>
        <v>0</v>
      </c>
      <c r="L28" s="11">
        <f>+L20+L21+L22+L24+L26</f>
        <v>0</v>
      </c>
      <c r="M28" s="16">
        <f>+M20+M21+M22+M24+M26</f>
        <v>0</v>
      </c>
      <c r="N28" s="11">
        <f>+N20+N21+N22+N24+N26</f>
        <v>0</v>
      </c>
      <c r="O28" s="16">
        <f>+O20+O21+O22+O24+O26</f>
        <v>0</v>
      </c>
      <c r="P28" s="11">
        <f>+P20+P21+P22+P24+P26</f>
        <v>0</v>
      </c>
      <c r="Q28" s="16">
        <v>0</v>
      </c>
      <c r="R28" s="11">
        <f>+R20+R21+R22+R24+R26</f>
        <v>0</v>
      </c>
      <c r="S28" s="16">
        <f>+S20+S21+S22+S24+S26</f>
        <v>0</v>
      </c>
      <c r="T28" s="11">
        <f>+T20+T21+T22+T24+T26</f>
        <v>0</v>
      </c>
    </row>
    <row r="29" spans="1:20" s="6" customFormat="1" x14ac:dyDescent="0.25">
      <c r="A29" s="11"/>
      <c r="B29" s="11" t="s">
        <v>117</v>
      </c>
      <c r="C29" s="11"/>
      <c r="D29" s="11">
        <f>+(D18+D28)</f>
        <v>6</v>
      </c>
      <c r="E29" s="11">
        <f>+(E18+E28)</f>
        <v>3331800</v>
      </c>
      <c r="F29" s="11">
        <f>+(F18+F28)</f>
        <v>0</v>
      </c>
      <c r="G29" s="11">
        <f>+(G18+G28)</f>
        <v>0</v>
      </c>
      <c r="H29" s="11">
        <f>+(H18+H28)</f>
        <v>3331800</v>
      </c>
      <c r="I29" s="16">
        <f>+(I18+I28)</f>
        <v>55.53</v>
      </c>
      <c r="J29" s="11">
        <f>+(J18+J28)</f>
        <v>3331800</v>
      </c>
      <c r="K29" s="11">
        <f>+(K18+K28)</f>
        <v>0</v>
      </c>
      <c r="L29" s="11">
        <f>+(L18+L28)</f>
        <v>3331800</v>
      </c>
      <c r="M29" s="16">
        <f>+(M18+M28)</f>
        <v>55.53</v>
      </c>
      <c r="N29" s="11">
        <f>+(N18+N28)</f>
        <v>0</v>
      </c>
      <c r="O29" s="16">
        <f>+(O18+O28)</f>
        <v>55.53</v>
      </c>
      <c r="P29" s="11">
        <f>+(P18+P28)</f>
        <v>0</v>
      </c>
      <c r="Q29" s="16">
        <v>0</v>
      </c>
      <c r="R29" s="11">
        <f>+(R18+R28)</f>
        <v>0</v>
      </c>
      <c r="S29" s="16">
        <f>SUM(R29/H29*100)</f>
        <v>0</v>
      </c>
      <c r="T29" s="11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A3" sqref="A3:W5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3" width="16.7109375" customWidth="1"/>
  </cols>
  <sheetData>
    <row r="1" spans="1:23" s="7" customFormat="1" ht="15.75" x14ac:dyDescent="0.25">
      <c r="A1" s="7" t="s">
        <v>118</v>
      </c>
    </row>
    <row r="3" spans="1:23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  <c r="U3" s="10" t="s">
        <v>120</v>
      </c>
      <c r="V3" s="10"/>
      <c r="W3" s="10"/>
    </row>
    <row r="4" spans="1:23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  <c r="U4" s="20" t="s">
        <v>121</v>
      </c>
      <c r="V4" s="20"/>
      <c r="W4" s="20"/>
    </row>
    <row r="5" spans="1:23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  <c r="U5" s="17" t="s">
        <v>122</v>
      </c>
      <c r="V5" s="17" t="s">
        <v>123</v>
      </c>
      <c r="W5" s="17" t="s">
        <v>124</v>
      </c>
    </row>
    <row r="6" spans="1:23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  <c r="U6" s="11"/>
      <c r="V6" s="11"/>
      <c r="W6" s="11"/>
    </row>
    <row r="7" spans="1:23" x14ac:dyDescent="0.25">
      <c r="A7" s="5" t="s">
        <v>85</v>
      </c>
      <c r="B7" s="4" t="s">
        <v>125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 t="s">
        <v>87</v>
      </c>
      <c r="B8" s="4" t="s">
        <v>126</v>
      </c>
      <c r="C8" s="4"/>
      <c r="D8" s="4">
        <v>2</v>
      </c>
      <c r="E8" s="4">
        <v>300000</v>
      </c>
      <c r="F8" s="4">
        <v>0</v>
      </c>
      <c r="G8" s="4">
        <v>0</v>
      </c>
      <c r="H8" s="4">
        <v>300000</v>
      </c>
      <c r="I8" s="15">
        <f>SUM(H8/6000000*100)</f>
        <v>5</v>
      </c>
      <c r="J8" s="4">
        <v>300000</v>
      </c>
      <c r="K8" s="4">
        <v>0</v>
      </c>
      <c r="L8" s="4">
        <f>+J8+K8</f>
        <v>300000</v>
      </c>
      <c r="M8" s="15">
        <f>SUM(L8/6000000*100)</f>
        <v>5</v>
      </c>
      <c r="N8" s="4">
        <v>0</v>
      </c>
      <c r="O8" s="15">
        <f>SUM((H8+N8)/6000000*100)</f>
        <v>5</v>
      </c>
      <c r="P8" s="4">
        <v>0</v>
      </c>
      <c r="Q8" s="15">
        <v>0</v>
      </c>
      <c r="R8" s="4" t="s">
        <v>71</v>
      </c>
      <c r="S8" s="4" t="s">
        <v>71</v>
      </c>
      <c r="T8" s="4">
        <v>255000</v>
      </c>
      <c r="U8" s="4">
        <v>0</v>
      </c>
      <c r="V8" s="4">
        <v>0</v>
      </c>
      <c r="W8" s="4">
        <v>0</v>
      </c>
    </row>
    <row r="9" spans="1:23" x14ac:dyDescent="0.25">
      <c r="A9" s="4"/>
      <c r="B9" s="4" t="s">
        <v>127</v>
      </c>
      <c r="C9" s="4" t="s">
        <v>128</v>
      </c>
      <c r="D9" s="4">
        <v>1</v>
      </c>
      <c r="E9" s="4">
        <v>255000</v>
      </c>
      <c r="F9" s="4">
        <v>0</v>
      </c>
      <c r="G9" s="4">
        <v>0</v>
      </c>
      <c r="H9" s="4">
        <v>255000</v>
      </c>
      <c r="I9" s="15">
        <f>SUM(H9/6000000*100)</f>
        <v>4.25</v>
      </c>
      <c r="J9" s="4">
        <v>255000</v>
      </c>
      <c r="K9" s="4">
        <v>0</v>
      </c>
      <c r="L9" s="4">
        <f>+J9+K9</f>
        <v>255000</v>
      </c>
      <c r="M9" s="15">
        <f>SUM(L9/6000000*100)</f>
        <v>4.25</v>
      </c>
      <c r="N9" s="4">
        <v>0</v>
      </c>
      <c r="O9" s="15">
        <f>SUM((H9+N9)/6000000*100)</f>
        <v>4.25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255000</v>
      </c>
      <c r="U9" s="4">
        <v>0</v>
      </c>
      <c r="V9" s="4">
        <v>0</v>
      </c>
      <c r="W9" s="4">
        <v>0</v>
      </c>
    </row>
    <row r="10" spans="1:23" x14ac:dyDescent="0.25">
      <c r="A10" s="4" t="s">
        <v>101</v>
      </c>
      <c r="B10" s="4" t="s">
        <v>129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SUM(H10/6000000*100)</f>
        <v>0</v>
      </c>
      <c r="J10" s="4">
        <v>0</v>
      </c>
      <c r="K10" s="4">
        <v>0</v>
      </c>
      <c r="L10" s="4">
        <f>+J10+K10</f>
        <v>0</v>
      </c>
      <c r="M10" s="15">
        <f>SUM(L10/6000000*100)</f>
        <v>0</v>
      </c>
      <c r="N10" s="4">
        <v>0</v>
      </c>
      <c r="O10" s="15">
        <f>SUM((H10+N10)/6000000*100)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  <c r="U10" s="4">
        <v>0</v>
      </c>
      <c r="V10" s="4">
        <v>0</v>
      </c>
      <c r="W10" s="4">
        <v>0</v>
      </c>
    </row>
    <row r="11" spans="1:23" x14ac:dyDescent="0.25">
      <c r="A11" s="4" t="s">
        <v>103</v>
      </c>
      <c r="B11" s="4" t="s">
        <v>130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SUM(H11/6000000*100)</f>
        <v>0</v>
      </c>
      <c r="J11" s="4">
        <v>0</v>
      </c>
      <c r="K11" s="4">
        <v>0</v>
      </c>
      <c r="L11" s="4">
        <f>+J11+K11</f>
        <v>0</v>
      </c>
      <c r="M11" s="15">
        <f>SUM(L11/6000000*100)</f>
        <v>0</v>
      </c>
      <c r="N11" s="4">
        <v>0</v>
      </c>
      <c r="O11" s="15">
        <f>SUM((H11+N11)/6000000*100)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  <c r="U11" s="4">
        <v>0</v>
      </c>
      <c r="V11" s="4">
        <v>0</v>
      </c>
      <c r="W11" s="4">
        <v>0</v>
      </c>
    </row>
    <row r="12" spans="1:23" x14ac:dyDescent="0.25">
      <c r="A12" s="4" t="s">
        <v>105</v>
      </c>
      <c r="B12" s="4" t="s">
        <v>131</v>
      </c>
      <c r="C12" s="4"/>
      <c r="D12" s="4">
        <v>1</v>
      </c>
      <c r="E12" s="4">
        <v>180000</v>
      </c>
      <c r="F12" s="4">
        <v>0</v>
      </c>
      <c r="G12" s="4">
        <v>0</v>
      </c>
      <c r="H12" s="4">
        <v>180000</v>
      </c>
      <c r="I12" s="15">
        <f>SUM(H12/6000000*100)</f>
        <v>3</v>
      </c>
      <c r="J12" s="4">
        <v>180000</v>
      </c>
      <c r="K12" s="4">
        <v>0</v>
      </c>
      <c r="L12" s="4">
        <f>+J12+K12</f>
        <v>180000</v>
      </c>
      <c r="M12" s="15">
        <f>SUM(L12/6000000*100)</f>
        <v>3</v>
      </c>
      <c r="N12" s="4">
        <v>0</v>
      </c>
      <c r="O12" s="15">
        <f>SUM((H12+N12)/6000000*100)</f>
        <v>3</v>
      </c>
      <c r="P12" s="4">
        <v>0</v>
      </c>
      <c r="Q12" s="15">
        <v>0</v>
      </c>
      <c r="R12" s="4" t="s">
        <v>71</v>
      </c>
      <c r="S12" s="4" t="s">
        <v>71</v>
      </c>
      <c r="T12" s="4">
        <v>180000</v>
      </c>
      <c r="U12" s="4">
        <v>0</v>
      </c>
      <c r="V12" s="4">
        <v>0</v>
      </c>
      <c r="W12" s="4">
        <v>0</v>
      </c>
    </row>
    <row r="13" spans="1:23" x14ac:dyDescent="0.25">
      <c r="A13" s="4"/>
      <c r="B13" s="4" t="s">
        <v>132</v>
      </c>
      <c r="C13" s="4" t="s">
        <v>133</v>
      </c>
      <c r="D13" s="4">
        <v>1</v>
      </c>
      <c r="E13" s="4">
        <v>180000</v>
      </c>
      <c r="F13" s="4">
        <v>0</v>
      </c>
      <c r="G13" s="4">
        <v>0</v>
      </c>
      <c r="H13" s="4">
        <v>180000</v>
      </c>
      <c r="I13" s="15">
        <f>SUM(H13/6000000*100)</f>
        <v>3</v>
      </c>
      <c r="J13" s="4">
        <v>180000</v>
      </c>
      <c r="K13" s="4">
        <v>0</v>
      </c>
      <c r="L13" s="4">
        <f>+J13+K13</f>
        <v>180000</v>
      </c>
      <c r="M13" s="15">
        <f>SUM(L13/6000000*100)</f>
        <v>3</v>
      </c>
      <c r="N13" s="4">
        <v>0</v>
      </c>
      <c r="O13" s="15">
        <f>SUM((H13+N13)/6000000*100)</f>
        <v>3</v>
      </c>
      <c r="P13" s="4">
        <v>0</v>
      </c>
      <c r="Q13" s="15">
        <f>SUM(P13/H13*100)</f>
        <v>0</v>
      </c>
      <c r="R13" s="4" t="s">
        <v>71</v>
      </c>
      <c r="S13" s="4" t="s">
        <v>71</v>
      </c>
      <c r="T13" s="4">
        <v>180000</v>
      </c>
      <c r="U13" s="4">
        <v>0</v>
      </c>
      <c r="V13" s="4">
        <v>0</v>
      </c>
      <c r="W13" s="4">
        <v>0</v>
      </c>
    </row>
    <row r="14" spans="1:23" x14ac:dyDescent="0.25">
      <c r="A14" s="4" t="s">
        <v>114</v>
      </c>
      <c r="B14" s="4" t="s">
        <v>134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SUM(H14/6000000*100)</f>
        <v>0</v>
      </c>
      <c r="J14" s="4">
        <v>0</v>
      </c>
      <c r="K14" s="4">
        <v>0</v>
      </c>
      <c r="L14" s="4">
        <f>+J14+K14</f>
        <v>0</v>
      </c>
      <c r="M14" s="15">
        <f>SUM(L14/6000000*100)</f>
        <v>0</v>
      </c>
      <c r="N14" s="4">
        <v>0</v>
      </c>
      <c r="O14" s="15">
        <f>SUM((H14+N14)/6000000*100)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  <c r="U14" s="4">
        <v>0</v>
      </c>
      <c r="V14" s="4">
        <v>0</v>
      </c>
      <c r="W14" s="4">
        <v>0</v>
      </c>
    </row>
    <row r="15" spans="1:23" x14ac:dyDescent="0.25">
      <c r="A15" s="4" t="s">
        <v>135</v>
      </c>
      <c r="B15" s="4" t="s">
        <v>136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SUM(H15/6000000*100)</f>
        <v>0</v>
      </c>
      <c r="J15" s="4">
        <v>0</v>
      </c>
      <c r="K15" s="4">
        <v>0</v>
      </c>
      <c r="L15" s="4">
        <f>+J15+K15</f>
        <v>0</v>
      </c>
      <c r="M15" s="15">
        <f>SUM(L15/6000000*100)</f>
        <v>0</v>
      </c>
      <c r="N15" s="4">
        <v>0</v>
      </c>
      <c r="O15" s="15">
        <f>SUM((H15+N15)/6000000*100)</f>
        <v>0</v>
      </c>
      <c r="P15" s="4">
        <v>0</v>
      </c>
      <c r="Q15" s="15">
        <v>0</v>
      </c>
      <c r="R15" s="4" t="s">
        <v>71</v>
      </c>
      <c r="S15" s="4" t="s">
        <v>71</v>
      </c>
      <c r="T15" s="4">
        <v>0</v>
      </c>
      <c r="U15" s="4">
        <v>0</v>
      </c>
      <c r="V15" s="4">
        <v>0</v>
      </c>
      <c r="W15" s="4">
        <v>0</v>
      </c>
    </row>
    <row r="16" spans="1:23" x14ac:dyDescent="0.25">
      <c r="A16" s="4" t="s">
        <v>137</v>
      </c>
      <c r="B16" s="4" t="s">
        <v>138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 t="s">
        <v>71</v>
      </c>
      <c r="S16" s="4" t="s">
        <v>71</v>
      </c>
      <c r="T16" s="4">
        <v>0</v>
      </c>
      <c r="U16" s="4">
        <v>0</v>
      </c>
      <c r="V16" s="4">
        <v>0</v>
      </c>
      <c r="W16" s="4">
        <v>0</v>
      </c>
    </row>
    <row r="17" spans="1:23" x14ac:dyDescent="0.25">
      <c r="A17" s="4" t="s">
        <v>139</v>
      </c>
      <c r="B17" s="4" t="s">
        <v>140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  <c r="U17" s="4">
        <v>0</v>
      </c>
      <c r="V17" s="4">
        <v>0</v>
      </c>
      <c r="W17" s="4">
        <v>0</v>
      </c>
    </row>
    <row r="18" spans="1:23" x14ac:dyDescent="0.25">
      <c r="A18" s="4" t="s">
        <v>141</v>
      </c>
      <c r="B18" s="4" t="s">
        <v>142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 t="s">
        <v>71</v>
      </c>
      <c r="S18" s="4" t="s">
        <v>71</v>
      </c>
      <c r="T18" s="4">
        <v>0</v>
      </c>
      <c r="U18" s="4">
        <v>0</v>
      </c>
      <c r="V18" s="4">
        <v>0</v>
      </c>
      <c r="W18" s="4">
        <v>0</v>
      </c>
    </row>
    <row r="19" spans="1:23" x14ac:dyDescent="0.25">
      <c r="A19" s="4" t="s">
        <v>143</v>
      </c>
      <c r="B19" s="4" t="s">
        <v>144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SUM(H19/6000000*100)</f>
        <v>0</v>
      </c>
      <c r="J19" s="4">
        <v>0</v>
      </c>
      <c r="K19" s="4">
        <v>0</v>
      </c>
      <c r="L19" s="4">
        <f>+J19+K19</f>
        <v>0</v>
      </c>
      <c r="M19" s="15">
        <f>SUM(L19/6000000*100)</f>
        <v>0</v>
      </c>
      <c r="N19" s="4">
        <v>0</v>
      </c>
      <c r="O19" s="15">
        <f>SUM((H19+N19)/6000000*100)</f>
        <v>0</v>
      </c>
      <c r="P19" s="4">
        <v>0</v>
      </c>
      <c r="Q19" s="15">
        <v>0</v>
      </c>
      <c r="R19" s="4" t="s">
        <v>71</v>
      </c>
      <c r="S19" s="4" t="s">
        <v>71</v>
      </c>
      <c r="T19" s="4">
        <v>0</v>
      </c>
      <c r="U19" s="4">
        <v>0</v>
      </c>
      <c r="V19" s="4">
        <v>0</v>
      </c>
      <c r="W19" s="4">
        <v>0</v>
      </c>
    </row>
    <row r="20" spans="1:23" x14ac:dyDescent="0.25">
      <c r="A20" s="4" t="s">
        <v>145</v>
      </c>
      <c r="B20" s="4" t="s">
        <v>106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s="6" customFormat="1" x14ac:dyDescent="0.25">
      <c r="A21" s="11"/>
      <c r="B21" s="11" t="s">
        <v>146</v>
      </c>
      <c r="C21" s="11"/>
      <c r="D21" s="11">
        <f>+D8+D10+D11+D12+D14+D15+D16+D17+D18+D19</f>
        <v>3</v>
      </c>
      <c r="E21" s="11">
        <f>+E8+E10+E11+E12+E14+E15+E16+E17+E18+E19</f>
        <v>480000</v>
      </c>
      <c r="F21" s="11">
        <f>+F8+F10+F11+F12+F14+F15+F16+F17+F18+F19</f>
        <v>0</v>
      </c>
      <c r="G21" s="11">
        <f>+G8+G10+G11+G12+G14+G15+G16+G17+G18+G19</f>
        <v>0</v>
      </c>
      <c r="H21" s="11">
        <f>+H8+H10+H11+H12+H14+H15+H16+H17+H18+H19</f>
        <v>480000</v>
      </c>
      <c r="I21" s="16">
        <f>+I8+I10+I11+I12+I14+I15+I16+I17+I18+I19</f>
        <v>8</v>
      </c>
      <c r="J21" s="11">
        <f>+J8+J10+J11+J12+J14+J15+J16+J17+J18+J19</f>
        <v>480000</v>
      </c>
      <c r="K21" s="11">
        <f>+K8+K10+K11+K12+K14+K15+K16+K17+K18+K19</f>
        <v>0</v>
      </c>
      <c r="L21" s="11">
        <f>+L8+L10+L11+L12+L14+L15+L16+L17+L18+L19</f>
        <v>480000</v>
      </c>
      <c r="M21" s="16">
        <f>+M8+M10+M11+M12+M14+M15+M16+M17+M18+M19</f>
        <v>8</v>
      </c>
      <c r="N21" s="11">
        <f>+N8+N10+N11+N12+N14+N15+N16+N17+N18+N19</f>
        <v>0</v>
      </c>
      <c r="O21" s="16">
        <f>+O8+O10+O11+O12+O14+O15+O16+O17+O18+O19</f>
        <v>8</v>
      </c>
      <c r="P21" s="11">
        <f>+P8+P10+P11+P12+P14+P15+P16+P17+P18+P19</f>
        <v>0</v>
      </c>
      <c r="Q21" s="16">
        <v>0</v>
      </c>
      <c r="R21" s="11" t="s">
        <v>71</v>
      </c>
      <c r="S21" s="11" t="s">
        <v>71</v>
      </c>
      <c r="T21" s="11">
        <f>+T8+T10+T11+T12+T14+T15+T16+T17+T18+T19</f>
        <v>435000</v>
      </c>
      <c r="U21" s="11">
        <f>+U8+U10+U11+U12+U14+U15+U16+U17+U18+U19</f>
        <v>0</v>
      </c>
      <c r="V21" s="11">
        <f>+V8+V10+V11+V12+V14+V15+V16+V17+V18+V19</f>
        <v>0</v>
      </c>
      <c r="W21" s="11">
        <f>+W8+W10+W11+W12+W14+W15+W16+W17+W18+W19</f>
        <v>0</v>
      </c>
    </row>
    <row r="22" spans="1:23" x14ac:dyDescent="0.25">
      <c r="A22" s="5" t="s">
        <v>108</v>
      </c>
      <c r="B22" s="4" t="s">
        <v>147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 t="s">
        <v>87</v>
      </c>
      <c r="B23" s="4" t="s">
        <v>148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5">
        <f>SUM(H23/6000000*100)</f>
        <v>0</v>
      </c>
      <c r="J23" s="4">
        <v>0</v>
      </c>
      <c r="K23" s="4">
        <v>0</v>
      </c>
      <c r="L23" s="4">
        <f>+J23+K23</f>
        <v>0</v>
      </c>
      <c r="M23" s="15">
        <f>SUM(L23/6000000*100)</f>
        <v>0</v>
      </c>
      <c r="N23" s="4">
        <v>0</v>
      </c>
      <c r="O23" s="15">
        <f>SUM((H23+N23)/6000000*100)</f>
        <v>0</v>
      </c>
      <c r="P23" s="4">
        <v>0</v>
      </c>
      <c r="Q23" s="15">
        <v>0</v>
      </c>
      <c r="R23" s="4" t="s">
        <v>71</v>
      </c>
      <c r="S23" s="4" t="s">
        <v>71</v>
      </c>
      <c r="T23" s="4">
        <v>0</v>
      </c>
      <c r="U23" s="4">
        <v>0</v>
      </c>
      <c r="V23" s="4">
        <v>0</v>
      </c>
      <c r="W23" s="4">
        <v>0</v>
      </c>
    </row>
    <row r="24" spans="1:23" x14ac:dyDescent="0.25">
      <c r="A24" s="4" t="s">
        <v>101</v>
      </c>
      <c r="B24" s="4" t="s">
        <v>149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5">
        <f>SUM(H24/6000000*100)</f>
        <v>0</v>
      </c>
      <c r="J24" s="4">
        <v>0</v>
      </c>
      <c r="K24" s="4">
        <v>0</v>
      </c>
      <c r="L24" s="4">
        <f>+J24+K24</f>
        <v>0</v>
      </c>
      <c r="M24" s="15">
        <f>SUM(L24/6000000*100)</f>
        <v>0</v>
      </c>
      <c r="N24" s="4">
        <v>0</v>
      </c>
      <c r="O24" s="15">
        <f>SUM((H24+N24)/6000000*100)</f>
        <v>0</v>
      </c>
      <c r="P24" s="4">
        <v>0</v>
      </c>
      <c r="Q24" s="15">
        <v>0</v>
      </c>
      <c r="R24" s="4" t="s">
        <v>71</v>
      </c>
      <c r="S24" s="4" t="s">
        <v>71</v>
      </c>
      <c r="T24" s="4">
        <v>0</v>
      </c>
      <c r="U24" s="4">
        <v>0</v>
      </c>
      <c r="V24" s="4">
        <v>0</v>
      </c>
      <c r="W24" s="4">
        <v>0</v>
      </c>
    </row>
    <row r="25" spans="1:23" x14ac:dyDescent="0.25">
      <c r="A25" s="4" t="s">
        <v>103</v>
      </c>
      <c r="B25" s="4" t="s">
        <v>150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5">
        <f>SUM(H25/6000000*100)</f>
        <v>0</v>
      </c>
      <c r="J25" s="4">
        <v>0</v>
      </c>
      <c r="K25" s="4">
        <v>0</v>
      </c>
      <c r="L25" s="4">
        <f>+J25+K25</f>
        <v>0</v>
      </c>
      <c r="M25" s="15">
        <f>SUM(L25/6000000*100)</f>
        <v>0</v>
      </c>
      <c r="N25" s="4">
        <v>0</v>
      </c>
      <c r="O25" s="15">
        <f>SUM((H25+N25)/6000000*100)</f>
        <v>0</v>
      </c>
      <c r="P25" s="4">
        <v>0</v>
      </c>
      <c r="Q25" s="15">
        <v>0</v>
      </c>
      <c r="R25" s="4" t="s">
        <v>71</v>
      </c>
      <c r="S25" s="4" t="s">
        <v>71</v>
      </c>
      <c r="T25" s="4">
        <v>0</v>
      </c>
      <c r="U25" s="4">
        <v>0</v>
      </c>
      <c r="V25" s="4">
        <v>0</v>
      </c>
      <c r="W25" s="4">
        <v>0</v>
      </c>
    </row>
    <row r="26" spans="1:23" x14ac:dyDescent="0.25">
      <c r="A26" s="4" t="s">
        <v>105</v>
      </c>
      <c r="B26" s="4" t="s">
        <v>151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SUM(H26/6000000*100)</f>
        <v>0</v>
      </c>
      <c r="J26" s="4">
        <v>0</v>
      </c>
      <c r="K26" s="4">
        <v>0</v>
      </c>
      <c r="L26" s="4">
        <f>+J26+K26</f>
        <v>0</v>
      </c>
      <c r="M26" s="15">
        <f>SUM(L26/6000000*100)</f>
        <v>0</v>
      </c>
      <c r="N26" s="4">
        <v>0</v>
      </c>
      <c r="O26" s="15">
        <f>SUM((H26+N26)/6000000*100)</f>
        <v>0</v>
      </c>
      <c r="P26" s="4">
        <v>0</v>
      </c>
      <c r="Q26" s="15">
        <v>0</v>
      </c>
      <c r="R26" s="4" t="s">
        <v>71</v>
      </c>
      <c r="S26" s="4" t="s">
        <v>71</v>
      </c>
      <c r="T26" s="4">
        <v>0</v>
      </c>
      <c r="U26" s="4">
        <v>0</v>
      </c>
      <c r="V26" s="4">
        <v>0</v>
      </c>
      <c r="W26" s="4">
        <v>0</v>
      </c>
    </row>
    <row r="27" spans="1:23" x14ac:dyDescent="0.25">
      <c r="A27" s="4" t="s">
        <v>114</v>
      </c>
      <c r="B27" s="4" t="s">
        <v>152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  <c r="U27" s="4">
        <v>0</v>
      </c>
      <c r="V27" s="4">
        <v>0</v>
      </c>
      <c r="W27" s="4">
        <v>0</v>
      </c>
    </row>
    <row r="28" spans="1:23" x14ac:dyDescent="0.25">
      <c r="A28" s="4" t="s">
        <v>135</v>
      </c>
      <c r="B28" s="4" t="s">
        <v>153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SUM(H28/6000000*100)</f>
        <v>0</v>
      </c>
      <c r="J28" s="4">
        <v>0</v>
      </c>
      <c r="K28" s="4">
        <v>0</v>
      </c>
      <c r="L28" s="4">
        <f>+J28+K28</f>
        <v>0</v>
      </c>
      <c r="M28" s="15">
        <f>SUM(L28/6000000*100)</f>
        <v>0</v>
      </c>
      <c r="N28" s="4">
        <v>0</v>
      </c>
      <c r="O28" s="15">
        <f>SUM((H28+N28)/6000000*100)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  <c r="U28" s="4">
        <v>0</v>
      </c>
      <c r="V28" s="4">
        <v>0</v>
      </c>
      <c r="W28" s="4">
        <v>0</v>
      </c>
    </row>
    <row r="29" spans="1:23" x14ac:dyDescent="0.25">
      <c r="A29" s="4" t="s">
        <v>137</v>
      </c>
      <c r="B29" s="4" t="s">
        <v>106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s="6" customFormat="1" x14ac:dyDescent="0.25">
      <c r="A30" s="11"/>
      <c r="B30" s="11" t="s">
        <v>154</v>
      </c>
      <c r="C30" s="11"/>
      <c r="D30" s="11">
        <f>+D23+D24+D25+D26+D27+D28</f>
        <v>0</v>
      </c>
      <c r="E30" s="11">
        <f>+E23+E24+E25+E26+E27+E28</f>
        <v>0</v>
      </c>
      <c r="F30" s="11">
        <f>+F23+F24+F25+F26+F27+F28</f>
        <v>0</v>
      </c>
      <c r="G30" s="11">
        <f>+G23+G24+G25+G26+G27+G28</f>
        <v>0</v>
      </c>
      <c r="H30" s="11">
        <f>+H23+H24+H25+H26+H27+H28</f>
        <v>0</v>
      </c>
      <c r="I30" s="16">
        <f>+I23+I24+I25+I26+I27+I28</f>
        <v>0</v>
      </c>
      <c r="J30" s="11">
        <f>+J23+J24+J25+J26+J27+J28</f>
        <v>0</v>
      </c>
      <c r="K30" s="11">
        <f>+K23+K24+K25+K26+K27+K28</f>
        <v>0</v>
      </c>
      <c r="L30" s="11">
        <f>+L23+L24+L25+L26+L27+L28</f>
        <v>0</v>
      </c>
      <c r="M30" s="16">
        <f>+M23+M24+M25+M26+M27+M28</f>
        <v>0</v>
      </c>
      <c r="N30" s="11">
        <f>+N23+N24+N25+N26+N27+N28</f>
        <v>0</v>
      </c>
      <c r="O30" s="16">
        <f>+O23+O24+O25+O26+O27+O28</f>
        <v>0</v>
      </c>
      <c r="P30" s="11">
        <f>+P23+P24+P25+P26+P27+P28</f>
        <v>0</v>
      </c>
      <c r="Q30" s="16">
        <v>0</v>
      </c>
      <c r="R30" s="11" t="s">
        <v>71</v>
      </c>
      <c r="S30" s="11" t="s">
        <v>71</v>
      </c>
      <c r="T30" s="11">
        <f>+T23+T24+T25+T26+T27+T28</f>
        <v>0</v>
      </c>
      <c r="U30" s="11">
        <f>+U23+U24+U25+U26+U27+U28</f>
        <v>0</v>
      </c>
      <c r="V30" s="11">
        <f>+V23+V24+V25+V26+V27+V28</f>
        <v>0</v>
      </c>
      <c r="W30" s="11">
        <f>+W23+W24+W25+W26+W27+W28</f>
        <v>0</v>
      </c>
    </row>
    <row r="31" spans="1:23" x14ac:dyDescent="0.25">
      <c r="A31" s="5" t="s">
        <v>155</v>
      </c>
      <c r="B31" s="4" t="s">
        <v>156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 t="s">
        <v>87</v>
      </c>
      <c r="B32" s="4" t="s">
        <v>157</v>
      </c>
      <c r="C32" s="4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15">
        <f>SUM(H32/6000000*100)</f>
        <v>0</v>
      </c>
      <c r="J32" s="4">
        <v>0</v>
      </c>
      <c r="K32" s="4">
        <v>0</v>
      </c>
      <c r="L32" s="4">
        <f>+J32+K32</f>
        <v>0</v>
      </c>
      <c r="M32" s="15">
        <f>SUM(L32/6000000*100)</f>
        <v>0</v>
      </c>
      <c r="N32" s="4">
        <v>0</v>
      </c>
      <c r="O32" s="15">
        <f>SUM((H32+N32)/6000000*100)</f>
        <v>0</v>
      </c>
      <c r="P32" s="4">
        <v>0</v>
      </c>
      <c r="Q32" s="15">
        <v>0</v>
      </c>
      <c r="R32" s="4" t="s">
        <v>71</v>
      </c>
      <c r="S32" s="4" t="s">
        <v>71</v>
      </c>
      <c r="T32" s="4">
        <v>0</v>
      </c>
      <c r="U32" s="4">
        <v>0</v>
      </c>
      <c r="V32" s="4">
        <v>0</v>
      </c>
      <c r="W32" s="4">
        <v>0</v>
      </c>
    </row>
    <row r="33" spans="1:23" x14ac:dyDescent="0.25">
      <c r="A33" s="4" t="s">
        <v>101</v>
      </c>
      <c r="B33" s="4" t="s">
        <v>158</v>
      </c>
      <c r="C33" s="4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5">
        <f>SUM(H33/6000000*100)</f>
        <v>0</v>
      </c>
      <c r="J33" s="4">
        <v>0</v>
      </c>
      <c r="K33" s="4">
        <v>0</v>
      </c>
      <c r="L33" s="4">
        <f>+J33+K33</f>
        <v>0</v>
      </c>
      <c r="M33" s="15">
        <f>SUM(L33/6000000*100)</f>
        <v>0</v>
      </c>
      <c r="N33" s="4">
        <v>0</v>
      </c>
      <c r="O33" s="15">
        <f>SUM((H33+N33)/6000000*100)</f>
        <v>0</v>
      </c>
      <c r="P33" s="4">
        <v>0</v>
      </c>
      <c r="Q33" s="15">
        <v>0</v>
      </c>
      <c r="R33" s="4" t="s">
        <v>71</v>
      </c>
      <c r="S33" s="4" t="s">
        <v>71</v>
      </c>
      <c r="T33" s="4">
        <v>0</v>
      </c>
      <c r="U33" s="4">
        <v>0</v>
      </c>
      <c r="V33" s="4">
        <v>0</v>
      </c>
      <c r="W33" s="4">
        <v>0</v>
      </c>
    </row>
    <row r="34" spans="1:23" x14ac:dyDescent="0.25">
      <c r="A34" s="4" t="s">
        <v>103</v>
      </c>
      <c r="B34" s="4" t="s">
        <v>159</v>
      </c>
      <c r="C34" s="4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15">
        <f>SUM(H34/6000000*100)</f>
        <v>0</v>
      </c>
      <c r="J34" s="4">
        <v>0</v>
      </c>
      <c r="K34" s="4">
        <v>0</v>
      </c>
      <c r="L34" s="4">
        <f>+J34+K34</f>
        <v>0</v>
      </c>
      <c r="M34" s="15">
        <f>SUM(L34/6000000*100)</f>
        <v>0</v>
      </c>
      <c r="N34" s="4">
        <v>0</v>
      </c>
      <c r="O34" s="15">
        <f>SUM((H34+N34)/6000000*100)</f>
        <v>0</v>
      </c>
      <c r="P34" s="4">
        <v>0</v>
      </c>
      <c r="Q34" s="15">
        <v>0</v>
      </c>
      <c r="R34" s="4" t="s">
        <v>71</v>
      </c>
      <c r="S34" s="4" t="s">
        <v>71</v>
      </c>
      <c r="T34" s="4">
        <v>0</v>
      </c>
      <c r="U34" s="4">
        <v>0</v>
      </c>
      <c r="V34" s="4">
        <v>0</v>
      </c>
      <c r="W34" s="4">
        <v>0</v>
      </c>
    </row>
    <row r="35" spans="1:23" s="6" customFormat="1" x14ac:dyDescent="0.25">
      <c r="A35" s="11"/>
      <c r="B35" s="11" t="s">
        <v>160</v>
      </c>
      <c r="C35" s="11"/>
      <c r="D35" s="11">
        <f>+D32+D33+D34</f>
        <v>0</v>
      </c>
      <c r="E35" s="11">
        <f>+E32+E33+E34</f>
        <v>0</v>
      </c>
      <c r="F35" s="11">
        <f>+F32+F33+F34</f>
        <v>0</v>
      </c>
      <c r="G35" s="11">
        <f>+G32+G33+G34</f>
        <v>0</v>
      </c>
      <c r="H35" s="11">
        <f>+H32+H33+H34</f>
        <v>0</v>
      </c>
      <c r="I35" s="16">
        <f>+I32+I33+I34</f>
        <v>0</v>
      </c>
      <c r="J35" s="11">
        <f>+J32+J33+J34</f>
        <v>0</v>
      </c>
      <c r="K35" s="11">
        <f>+K32+K33+K34</f>
        <v>0</v>
      </c>
      <c r="L35" s="11">
        <f>+L32+L33+L34</f>
        <v>0</v>
      </c>
      <c r="M35" s="16">
        <f>+M32+M33+M34</f>
        <v>0</v>
      </c>
      <c r="N35" s="11">
        <f>+N32+N33+N34</f>
        <v>0</v>
      </c>
      <c r="O35" s="16">
        <f>+O32+O33+O34</f>
        <v>0</v>
      </c>
      <c r="P35" s="11">
        <f>+P32+P33+P34</f>
        <v>0</v>
      </c>
      <c r="Q35" s="16">
        <v>0</v>
      </c>
      <c r="R35" s="11" t="s">
        <v>71</v>
      </c>
      <c r="S35" s="11" t="s">
        <v>71</v>
      </c>
      <c r="T35" s="11">
        <f>+T32+T33+T34</f>
        <v>0</v>
      </c>
      <c r="U35" s="11">
        <f>+U32+U33+U34</f>
        <v>0</v>
      </c>
      <c r="V35" s="11">
        <f>+V32+V33+V34</f>
        <v>0</v>
      </c>
      <c r="W35" s="11">
        <f>+W32+W33+W34</f>
        <v>0</v>
      </c>
    </row>
    <row r="36" spans="1:23" x14ac:dyDescent="0.25">
      <c r="A36" s="5" t="s">
        <v>161</v>
      </c>
      <c r="B36" s="4" t="s">
        <v>162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 t="s">
        <v>87</v>
      </c>
      <c r="B37" s="4" t="s">
        <v>163</v>
      </c>
      <c r="C37" s="4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15">
        <f>SUM(H37/6000000*100)</f>
        <v>0</v>
      </c>
      <c r="J37" s="4">
        <v>0</v>
      </c>
      <c r="K37" s="4">
        <v>0</v>
      </c>
      <c r="L37" s="4">
        <f>+J37+K37</f>
        <v>0</v>
      </c>
      <c r="M37" s="15">
        <f>SUM(L37/6000000*100)</f>
        <v>0</v>
      </c>
      <c r="N37" s="4">
        <v>0</v>
      </c>
      <c r="O37" s="15">
        <f>SUM((H37+N37)/6000000*100)</f>
        <v>0</v>
      </c>
      <c r="P37" s="4">
        <v>0</v>
      </c>
      <c r="Q37" s="15">
        <v>0</v>
      </c>
      <c r="R37" s="4" t="s">
        <v>71</v>
      </c>
      <c r="S37" s="4" t="s">
        <v>71</v>
      </c>
      <c r="T37" s="4">
        <v>0</v>
      </c>
      <c r="U37" s="4">
        <v>0</v>
      </c>
      <c r="V37" s="4">
        <v>0</v>
      </c>
      <c r="W37" s="4">
        <v>0</v>
      </c>
    </row>
    <row r="38" spans="1:23" x14ac:dyDescent="0.25">
      <c r="A38" s="4" t="s">
        <v>101</v>
      </c>
      <c r="B38" s="4" t="s">
        <v>164</v>
      </c>
      <c r="C38" s="4"/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5">
        <f>SUM(H38/6000000*100)</f>
        <v>0</v>
      </c>
      <c r="J38" s="4">
        <v>0</v>
      </c>
      <c r="K38" s="4">
        <v>0</v>
      </c>
      <c r="L38" s="4">
        <f>+J38+K38</f>
        <v>0</v>
      </c>
      <c r="M38" s="15">
        <f>SUM(L38/6000000*100)</f>
        <v>0</v>
      </c>
      <c r="N38" s="4">
        <v>0</v>
      </c>
      <c r="O38" s="15">
        <f>SUM((H38+N38)/6000000*100)</f>
        <v>0</v>
      </c>
      <c r="P38" s="4">
        <v>0</v>
      </c>
      <c r="Q38" s="15">
        <v>0</v>
      </c>
      <c r="R38" s="4" t="s">
        <v>71</v>
      </c>
      <c r="S38" s="4" t="s">
        <v>71</v>
      </c>
      <c r="T38" s="4">
        <v>0</v>
      </c>
      <c r="U38" s="4">
        <v>0</v>
      </c>
      <c r="V38" s="4">
        <v>0</v>
      </c>
      <c r="W38" s="4">
        <v>0</v>
      </c>
    </row>
    <row r="39" spans="1:23" x14ac:dyDescent="0.25">
      <c r="A39" s="4" t="s">
        <v>103</v>
      </c>
      <c r="B39" s="4" t="s">
        <v>165</v>
      </c>
      <c r="C39" s="4"/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5">
        <f>SUM(H39/6000000*100)</f>
        <v>0</v>
      </c>
      <c r="J39" s="4">
        <v>0</v>
      </c>
      <c r="K39" s="4">
        <v>0</v>
      </c>
      <c r="L39" s="4">
        <f>+J39+K39</f>
        <v>0</v>
      </c>
      <c r="M39" s="15">
        <f>SUM(L39/6000000*100)</f>
        <v>0</v>
      </c>
      <c r="N39" s="4">
        <v>0</v>
      </c>
      <c r="O39" s="15">
        <f>SUM((H39+N39)/6000000*100)</f>
        <v>0</v>
      </c>
      <c r="P39" s="4">
        <v>0</v>
      </c>
      <c r="Q39" s="15">
        <v>0</v>
      </c>
      <c r="R39" s="4" t="s">
        <v>71</v>
      </c>
      <c r="S39" s="4" t="s">
        <v>71</v>
      </c>
      <c r="T39" s="4">
        <v>0</v>
      </c>
      <c r="U39" s="4">
        <v>0</v>
      </c>
      <c r="V39" s="4">
        <v>0</v>
      </c>
      <c r="W39" s="4">
        <v>0</v>
      </c>
    </row>
    <row r="40" spans="1:23" x14ac:dyDescent="0.25">
      <c r="A40" s="4" t="s">
        <v>105</v>
      </c>
      <c r="B40" s="4" t="s">
        <v>166</v>
      </c>
      <c r="C40" s="4"/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15">
        <f>SUM(H40/6000000*100)</f>
        <v>0</v>
      </c>
      <c r="J40" s="4">
        <v>0</v>
      </c>
      <c r="K40" s="4">
        <v>0</v>
      </c>
      <c r="L40" s="4">
        <f>+J40+K40</f>
        <v>0</v>
      </c>
      <c r="M40" s="15">
        <f>SUM(L40/6000000*100)</f>
        <v>0</v>
      </c>
      <c r="N40" s="4">
        <v>0</v>
      </c>
      <c r="O40" s="15">
        <f>SUM((H40+N40)/6000000*100)</f>
        <v>0</v>
      </c>
      <c r="P40" s="4">
        <v>0</v>
      </c>
      <c r="Q40" s="15">
        <v>0</v>
      </c>
      <c r="R40" s="4" t="s">
        <v>71</v>
      </c>
      <c r="S40" s="4" t="s">
        <v>71</v>
      </c>
      <c r="T40" s="4">
        <v>0</v>
      </c>
      <c r="U40" s="4">
        <v>0</v>
      </c>
      <c r="V40" s="4">
        <v>0</v>
      </c>
      <c r="W40" s="4">
        <v>0</v>
      </c>
    </row>
    <row r="41" spans="1:23" x14ac:dyDescent="0.25">
      <c r="A41" s="4" t="s">
        <v>114</v>
      </c>
      <c r="B41" s="4" t="s">
        <v>167</v>
      </c>
      <c r="C41" s="4"/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15">
        <f>SUM(H41/6000000*100)</f>
        <v>0</v>
      </c>
      <c r="J41" s="4">
        <v>0</v>
      </c>
      <c r="K41" s="4">
        <v>0</v>
      </c>
      <c r="L41" s="4">
        <f>+J41+K41</f>
        <v>0</v>
      </c>
      <c r="M41" s="15">
        <f>SUM(L41/6000000*100)</f>
        <v>0</v>
      </c>
      <c r="N41" s="4">
        <v>0</v>
      </c>
      <c r="O41" s="15">
        <f>SUM((H41+N41)/6000000*100)</f>
        <v>0</v>
      </c>
      <c r="P41" s="4">
        <v>0</v>
      </c>
      <c r="Q41" s="15">
        <v>0</v>
      </c>
      <c r="R41" s="4" t="s">
        <v>71</v>
      </c>
      <c r="S41" s="4" t="s">
        <v>71</v>
      </c>
      <c r="T41" s="4">
        <v>0</v>
      </c>
      <c r="U41" s="4">
        <v>0</v>
      </c>
      <c r="V41" s="4">
        <v>0</v>
      </c>
      <c r="W41" s="4">
        <v>0</v>
      </c>
    </row>
    <row r="42" spans="1:23" x14ac:dyDescent="0.25">
      <c r="A42" s="4" t="s">
        <v>135</v>
      </c>
      <c r="B42" s="4" t="s">
        <v>168</v>
      </c>
      <c r="C42" s="4"/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15">
        <f>SUM(H42/6000000*100)</f>
        <v>0</v>
      </c>
      <c r="J42" s="4">
        <v>0</v>
      </c>
      <c r="K42" s="4">
        <v>0</v>
      </c>
      <c r="L42" s="4">
        <f>+J42+K42</f>
        <v>0</v>
      </c>
      <c r="M42" s="15">
        <f>SUM(L42/6000000*100)</f>
        <v>0</v>
      </c>
      <c r="N42" s="4">
        <v>0</v>
      </c>
      <c r="O42" s="15">
        <f>SUM((H42+N42)/6000000*100)</f>
        <v>0</v>
      </c>
      <c r="P42" s="4">
        <v>0</v>
      </c>
      <c r="Q42" s="15">
        <v>0</v>
      </c>
      <c r="R42" s="4" t="s">
        <v>71</v>
      </c>
      <c r="S42" s="4" t="s">
        <v>71</v>
      </c>
      <c r="T42" s="4">
        <v>0</v>
      </c>
      <c r="U42" s="4">
        <v>0</v>
      </c>
      <c r="V42" s="4">
        <v>0</v>
      </c>
      <c r="W42" s="4">
        <v>0</v>
      </c>
    </row>
    <row r="43" spans="1:23" x14ac:dyDescent="0.25">
      <c r="A43" s="5" t="s">
        <v>137</v>
      </c>
      <c r="B43" s="4" t="s">
        <v>169</v>
      </c>
      <c r="C43" s="4"/>
      <c r="D43" s="4">
        <v>1874</v>
      </c>
      <c r="E43" s="4">
        <v>1314500</v>
      </c>
      <c r="F43" s="4">
        <v>0</v>
      </c>
      <c r="G43" s="4">
        <v>0</v>
      </c>
      <c r="H43" s="4">
        <v>1314500</v>
      </c>
      <c r="I43" s="15">
        <f>SUM(H43/6000000*100)</f>
        <v>21.908333333333331</v>
      </c>
      <c r="J43" s="4">
        <v>1314500</v>
      </c>
      <c r="K43" s="4">
        <v>0</v>
      </c>
      <c r="L43" s="4">
        <f>+J43+K43</f>
        <v>1314500</v>
      </c>
      <c r="M43" s="15">
        <f>SUM(L43/6000000*100)</f>
        <v>21.908333333333331</v>
      </c>
      <c r="N43" s="4">
        <v>0</v>
      </c>
      <c r="O43" s="15">
        <f>SUM((H43+N43)/6000000*100)</f>
        <v>21.908333333333331</v>
      </c>
      <c r="P43" s="4">
        <v>0</v>
      </c>
      <c r="Q43" s="15">
        <v>0</v>
      </c>
      <c r="R43" s="4" t="s">
        <v>71</v>
      </c>
      <c r="S43" s="4" t="s">
        <v>71</v>
      </c>
      <c r="T43" s="4">
        <v>271400</v>
      </c>
      <c r="U43" s="4">
        <v>0</v>
      </c>
      <c r="V43" s="4">
        <v>0</v>
      </c>
      <c r="W43" s="4">
        <v>0</v>
      </c>
    </row>
    <row r="44" spans="1:23" x14ac:dyDescent="0.25">
      <c r="A44" s="5" t="s">
        <v>139</v>
      </c>
      <c r="B44" s="4" t="s">
        <v>170</v>
      </c>
      <c r="C44" s="4"/>
      <c r="D44" s="4">
        <v>3</v>
      </c>
      <c r="E44" s="4">
        <v>103800</v>
      </c>
      <c r="F44" s="4">
        <v>0</v>
      </c>
      <c r="G44" s="4">
        <v>0</v>
      </c>
      <c r="H44" s="4">
        <v>103800</v>
      </c>
      <c r="I44" s="15">
        <f>SUM(H44/6000000*100)</f>
        <v>1.73</v>
      </c>
      <c r="J44" s="4">
        <v>103800</v>
      </c>
      <c r="K44" s="4">
        <v>0</v>
      </c>
      <c r="L44" s="4">
        <f>+J44+K44</f>
        <v>103800</v>
      </c>
      <c r="M44" s="15">
        <f>SUM(L44/6000000*100)</f>
        <v>1.73</v>
      </c>
      <c r="N44" s="4">
        <v>0</v>
      </c>
      <c r="O44" s="15">
        <f>SUM((H44+N44)/6000000*100)</f>
        <v>1.73</v>
      </c>
      <c r="P44" s="4">
        <v>0</v>
      </c>
      <c r="Q44" s="15">
        <v>0</v>
      </c>
      <c r="R44" s="4" t="s">
        <v>71</v>
      </c>
      <c r="S44" s="4" t="s">
        <v>71</v>
      </c>
      <c r="T44" s="4">
        <v>81100</v>
      </c>
      <c r="U44" s="4">
        <v>0</v>
      </c>
      <c r="V44" s="4">
        <v>0</v>
      </c>
      <c r="W44" s="4">
        <v>0</v>
      </c>
    </row>
    <row r="45" spans="1:2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" t="s">
        <v>141</v>
      </c>
      <c r="B46" s="4" t="s">
        <v>171</v>
      </c>
      <c r="C46" s="4"/>
      <c r="D46" s="4">
        <v>51</v>
      </c>
      <c r="E46" s="4">
        <v>463500</v>
      </c>
      <c r="F46" s="4">
        <v>0</v>
      </c>
      <c r="G46" s="4">
        <v>0</v>
      </c>
      <c r="H46" s="4">
        <v>463500</v>
      </c>
      <c r="I46" s="15">
        <f>SUM(H46/6000000*100)</f>
        <v>7.7249999999999996</v>
      </c>
      <c r="J46" s="4">
        <v>463500</v>
      </c>
      <c r="K46" s="4">
        <v>0</v>
      </c>
      <c r="L46" s="4">
        <f>+J46+K46</f>
        <v>463500</v>
      </c>
      <c r="M46" s="15">
        <f>SUM(L46/6000000*100)</f>
        <v>7.7249999999999996</v>
      </c>
      <c r="N46" s="4">
        <v>0</v>
      </c>
      <c r="O46" s="15">
        <f>SUM((H46+N46)/6000000*100)</f>
        <v>7.7249999999999996</v>
      </c>
      <c r="P46" s="4">
        <v>0</v>
      </c>
      <c r="Q46" s="15">
        <v>0</v>
      </c>
      <c r="R46" s="4" t="s">
        <v>71</v>
      </c>
      <c r="S46" s="4" t="s">
        <v>71</v>
      </c>
      <c r="T46" s="4">
        <v>0</v>
      </c>
      <c r="U46" s="4">
        <v>0</v>
      </c>
      <c r="V46" s="4">
        <v>0</v>
      </c>
      <c r="W46" s="4">
        <v>0</v>
      </c>
    </row>
    <row r="47" spans="1:23" x14ac:dyDescent="0.25">
      <c r="A47" s="4"/>
      <c r="B47" s="4" t="s">
        <v>172</v>
      </c>
      <c r="C47" s="4" t="s">
        <v>173</v>
      </c>
      <c r="D47" s="4">
        <v>1</v>
      </c>
      <c r="E47" s="4">
        <v>200000</v>
      </c>
      <c r="F47" s="4">
        <v>0</v>
      </c>
      <c r="G47" s="4">
        <v>0</v>
      </c>
      <c r="H47" s="4">
        <v>200000</v>
      </c>
      <c r="I47" s="15">
        <f>SUM(H47/6000000*100)</f>
        <v>3.3333333333333335</v>
      </c>
      <c r="J47" s="4">
        <v>200000</v>
      </c>
      <c r="K47" s="4">
        <v>0</v>
      </c>
      <c r="L47" s="4">
        <f>+J47+K47</f>
        <v>200000</v>
      </c>
      <c r="M47" s="15">
        <f>SUM(L47/6000000*100)</f>
        <v>3.3333333333333335</v>
      </c>
      <c r="N47" s="4">
        <v>0</v>
      </c>
      <c r="O47" s="15">
        <f>SUM((H47+N47)/6000000*100)</f>
        <v>3.3333333333333335</v>
      </c>
      <c r="P47" s="4">
        <v>0</v>
      </c>
      <c r="Q47" s="15">
        <f>SUM(P47/H47*100)</f>
        <v>0</v>
      </c>
      <c r="R47" s="4" t="s">
        <v>71</v>
      </c>
      <c r="S47" s="4" t="s">
        <v>71</v>
      </c>
      <c r="T47" s="4">
        <v>0</v>
      </c>
      <c r="U47" s="4">
        <v>0</v>
      </c>
      <c r="V47" s="4">
        <v>0</v>
      </c>
      <c r="W47" s="4">
        <v>0</v>
      </c>
    </row>
    <row r="48" spans="1:23" x14ac:dyDescent="0.25">
      <c r="A48" s="4"/>
      <c r="B48" s="4" t="s">
        <v>174</v>
      </c>
      <c r="C48" s="4" t="s">
        <v>175</v>
      </c>
      <c r="D48" s="4">
        <v>1</v>
      </c>
      <c r="E48" s="4">
        <v>100000</v>
      </c>
      <c r="F48" s="4">
        <v>0</v>
      </c>
      <c r="G48" s="4">
        <v>0</v>
      </c>
      <c r="H48" s="4">
        <v>100000</v>
      </c>
      <c r="I48" s="15">
        <f>SUM(H48/6000000*100)</f>
        <v>1.6666666666666667</v>
      </c>
      <c r="J48" s="4">
        <v>100000</v>
      </c>
      <c r="K48" s="4">
        <v>0</v>
      </c>
      <c r="L48" s="4">
        <f>+J48+K48</f>
        <v>100000</v>
      </c>
      <c r="M48" s="15">
        <f>SUM(L48/6000000*100)</f>
        <v>1.6666666666666667</v>
      </c>
      <c r="N48" s="4">
        <v>0</v>
      </c>
      <c r="O48" s="15">
        <f>SUM((H48+N48)/6000000*100)</f>
        <v>1.6666666666666667</v>
      </c>
      <c r="P48" s="4">
        <v>0</v>
      </c>
      <c r="Q48" s="15">
        <f>SUM(P48/H48*100)</f>
        <v>0</v>
      </c>
      <c r="R48" s="4" t="s">
        <v>71</v>
      </c>
      <c r="S48" s="4" t="s">
        <v>71</v>
      </c>
      <c r="T48" s="4">
        <v>0</v>
      </c>
      <c r="U48" s="4">
        <v>0</v>
      </c>
      <c r="V48" s="4">
        <v>0</v>
      </c>
      <c r="W48" s="4">
        <v>0</v>
      </c>
    </row>
    <row r="49" spans="1:23" x14ac:dyDescent="0.25">
      <c r="A49" s="4" t="s">
        <v>143</v>
      </c>
      <c r="B49" s="4" t="s">
        <v>176</v>
      </c>
      <c r="C49" s="4"/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15">
        <f>SUM(H49/6000000*100)</f>
        <v>0</v>
      </c>
      <c r="J49" s="4">
        <v>0</v>
      </c>
      <c r="K49" s="4">
        <v>0</v>
      </c>
      <c r="L49" s="4">
        <f>+J49+K49</f>
        <v>0</v>
      </c>
      <c r="M49" s="15">
        <f>SUM(L49/6000000*100)</f>
        <v>0</v>
      </c>
      <c r="N49" s="4">
        <v>0</v>
      </c>
      <c r="O49" s="15">
        <f>SUM((H49+N49)/6000000*100)</f>
        <v>0</v>
      </c>
      <c r="P49" s="4">
        <v>0</v>
      </c>
      <c r="Q49" s="15">
        <v>0</v>
      </c>
      <c r="R49" s="4" t="s">
        <v>71</v>
      </c>
      <c r="S49" s="4" t="s">
        <v>71</v>
      </c>
      <c r="T49" s="4">
        <v>0</v>
      </c>
      <c r="U49" s="4">
        <v>0</v>
      </c>
      <c r="V49" s="4">
        <v>0</v>
      </c>
      <c r="W49" s="4">
        <v>0</v>
      </c>
    </row>
    <row r="50" spans="1:23" x14ac:dyDescent="0.25">
      <c r="A50" s="4" t="s">
        <v>145</v>
      </c>
      <c r="B50" s="4" t="s">
        <v>177</v>
      </c>
      <c r="C50" s="4"/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15">
        <f>SUM(H50/6000000*100)</f>
        <v>0</v>
      </c>
      <c r="J50" s="4">
        <v>0</v>
      </c>
      <c r="K50" s="4">
        <v>0</v>
      </c>
      <c r="L50" s="4">
        <f>+J50+K50</f>
        <v>0</v>
      </c>
      <c r="M50" s="15">
        <f>SUM(L50/6000000*100)</f>
        <v>0</v>
      </c>
      <c r="N50" s="4">
        <v>0</v>
      </c>
      <c r="O50" s="15">
        <f>SUM((H50+N50)/6000000*100)</f>
        <v>0</v>
      </c>
      <c r="P50" s="4">
        <v>0</v>
      </c>
      <c r="Q50" s="15">
        <v>0</v>
      </c>
      <c r="R50" s="4" t="s">
        <v>71</v>
      </c>
      <c r="S50" s="4" t="s">
        <v>71</v>
      </c>
      <c r="T50" s="4">
        <v>0</v>
      </c>
      <c r="U50" s="4">
        <v>0</v>
      </c>
      <c r="V50" s="4">
        <v>0</v>
      </c>
      <c r="W50" s="4">
        <v>0</v>
      </c>
    </row>
    <row r="51" spans="1:23" x14ac:dyDescent="0.25">
      <c r="A51" s="4" t="s">
        <v>178</v>
      </c>
      <c r="B51" s="4" t="s">
        <v>179</v>
      </c>
      <c r="C51" s="4"/>
      <c r="D51" s="4">
        <v>21</v>
      </c>
      <c r="E51" s="4">
        <v>267100</v>
      </c>
      <c r="F51" s="4">
        <v>0</v>
      </c>
      <c r="G51" s="4">
        <v>0</v>
      </c>
      <c r="H51" s="4">
        <v>267100</v>
      </c>
      <c r="I51" s="15">
        <f>SUM(H51/6000000*100)</f>
        <v>4.4516666666666671</v>
      </c>
      <c r="J51" s="4">
        <v>267100</v>
      </c>
      <c r="K51" s="4">
        <v>0</v>
      </c>
      <c r="L51" s="4">
        <f>+J51+K51</f>
        <v>267100</v>
      </c>
      <c r="M51" s="15">
        <f>SUM(L51/6000000*100)</f>
        <v>4.4516666666666671</v>
      </c>
      <c r="N51" s="4">
        <v>0</v>
      </c>
      <c r="O51" s="15">
        <f>SUM((H51+N51)/6000000*100)</f>
        <v>4.4516666666666671</v>
      </c>
      <c r="P51" s="4">
        <v>0</v>
      </c>
      <c r="Q51" s="15">
        <v>0</v>
      </c>
      <c r="R51" s="4" t="s">
        <v>71</v>
      </c>
      <c r="S51" s="4" t="s">
        <v>71</v>
      </c>
      <c r="T51" s="4">
        <v>244000</v>
      </c>
      <c r="U51" s="4">
        <v>0</v>
      </c>
      <c r="V51" s="4">
        <v>0</v>
      </c>
      <c r="W51" s="4">
        <v>0</v>
      </c>
    </row>
    <row r="52" spans="1:23" x14ac:dyDescent="0.25">
      <c r="A52" s="4"/>
      <c r="B52" s="4" t="s">
        <v>180</v>
      </c>
      <c r="C52" s="4" t="s">
        <v>181</v>
      </c>
      <c r="D52" s="4">
        <v>1</v>
      </c>
      <c r="E52" s="4">
        <v>208400</v>
      </c>
      <c r="F52" s="4">
        <v>0</v>
      </c>
      <c r="G52" s="4">
        <v>0</v>
      </c>
      <c r="H52" s="4">
        <v>208400</v>
      </c>
      <c r="I52" s="15">
        <f>SUM(H52/6000000*100)</f>
        <v>3.4733333333333332</v>
      </c>
      <c r="J52" s="4">
        <v>208400</v>
      </c>
      <c r="K52" s="4">
        <v>0</v>
      </c>
      <c r="L52" s="4">
        <f>+J52+K52</f>
        <v>208400</v>
      </c>
      <c r="M52" s="15">
        <f>SUM(L52/6000000*100)</f>
        <v>3.4733333333333332</v>
      </c>
      <c r="N52" s="4">
        <v>0</v>
      </c>
      <c r="O52" s="15">
        <f>SUM((H52+N52)/6000000*100)</f>
        <v>3.4733333333333332</v>
      </c>
      <c r="P52" s="4">
        <v>0</v>
      </c>
      <c r="Q52" s="15">
        <f>SUM(P52/H52*100)</f>
        <v>0</v>
      </c>
      <c r="R52" s="4" t="s">
        <v>71</v>
      </c>
      <c r="S52" s="4" t="s">
        <v>71</v>
      </c>
      <c r="T52" s="4">
        <v>208400</v>
      </c>
      <c r="U52" s="4"/>
      <c r="V52" s="4"/>
      <c r="W52" s="4"/>
    </row>
    <row r="53" spans="1:23" x14ac:dyDescent="0.25">
      <c r="A53" s="4" t="s">
        <v>182</v>
      </c>
      <c r="B53" s="4" t="s">
        <v>106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B54" s="4" t="s">
        <v>183</v>
      </c>
      <c r="C54" s="4"/>
      <c r="D54" s="4">
        <v>10</v>
      </c>
      <c r="E54" s="4">
        <v>35300</v>
      </c>
      <c r="F54" s="4">
        <v>0</v>
      </c>
      <c r="G54" s="4">
        <v>0</v>
      </c>
      <c r="H54" s="4">
        <v>35300</v>
      </c>
      <c r="I54" s="15">
        <f>SUM(H54/6000000*100)</f>
        <v>0.58833333333333337</v>
      </c>
      <c r="J54" s="4">
        <v>35300</v>
      </c>
      <c r="K54" s="4">
        <v>0</v>
      </c>
      <c r="L54" s="4">
        <f>+J54+K54</f>
        <v>35300</v>
      </c>
      <c r="M54" s="15">
        <f>SUM(L54/6000000*100)</f>
        <v>0.58833333333333337</v>
      </c>
      <c r="N54" s="4">
        <v>0</v>
      </c>
      <c r="O54" s="15">
        <f>SUM((H54+N54)/6000000*100)</f>
        <v>0.58833333333333337</v>
      </c>
      <c r="P54" s="4">
        <v>0</v>
      </c>
      <c r="Q54" s="15">
        <v>0</v>
      </c>
      <c r="R54" s="4" t="s">
        <v>71</v>
      </c>
      <c r="S54" s="4" t="s">
        <v>71</v>
      </c>
      <c r="T54" s="4">
        <v>35300</v>
      </c>
      <c r="U54" s="4">
        <v>0</v>
      </c>
      <c r="V54" s="4">
        <v>0</v>
      </c>
      <c r="W54" s="4">
        <v>0</v>
      </c>
    </row>
    <row r="55" spans="1:23" x14ac:dyDescent="0.25">
      <c r="A55" s="4"/>
      <c r="B55" s="4" t="s">
        <v>184</v>
      </c>
      <c r="C55" s="4"/>
      <c r="D55" s="4">
        <v>6</v>
      </c>
      <c r="E55" s="4">
        <v>4000</v>
      </c>
      <c r="F55" s="4">
        <v>0</v>
      </c>
      <c r="G55" s="4">
        <v>0</v>
      </c>
      <c r="H55" s="4">
        <v>4000</v>
      </c>
      <c r="I55" s="15">
        <f>SUM(H55/6000000*100)</f>
        <v>6.6666666666666666E-2</v>
      </c>
      <c r="J55" s="4">
        <v>4000</v>
      </c>
      <c r="K55" s="4">
        <v>0</v>
      </c>
      <c r="L55" s="4">
        <f>+J55+K55</f>
        <v>4000</v>
      </c>
      <c r="M55" s="15">
        <f>SUM(L55/6000000*100)</f>
        <v>6.6666666666666666E-2</v>
      </c>
      <c r="N55" s="4">
        <v>0</v>
      </c>
      <c r="O55" s="15">
        <f>SUM((H55+N55)/6000000*100)</f>
        <v>6.6666666666666666E-2</v>
      </c>
      <c r="P55" s="4">
        <v>0</v>
      </c>
      <c r="Q55" s="15">
        <v>0</v>
      </c>
      <c r="R55" s="4" t="s">
        <v>71</v>
      </c>
      <c r="S55" s="4" t="s">
        <v>71</v>
      </c>
      <c r="T55" s="4">
        <v>4000</v>
      </c>
      <c r="U55" s="4">
        <v>0</v>
      </c>
      <c r="V55" s="4">
        <v>0</v>
      </c>
      <c r="W55" s="4">
        <v>0</v>
      </c>
    </row>
    <row r="56" spans="1:23" s="6" customFormat="1" x14ac:dyDescent="0.25">
      <c r="A56" s="11"/>
      <c r="B56" s="11" t="s">
        <v>185</v>
      </c>
      <c r="C56" s="11"/>
      <c r="D56" s="11">
        <f>+D37+D38+D39+D40+D41+D42+D43+D44+D46+D49+D50+D51+D54+D55</f>
        <v>1965</v>
      </c>
      <c r="E56" s="11">
        <f>+E37+E38+E39+E40+E41+E42+E43+E44+E46+E49+E50+E51+E54+E55</f>
        <v>2188200</v>
      </c>
      <c r="F56" s="11">
        <f>+F37+F38+F39+F40+F41+F42+F43+F44+F46+F49+F50+F51+F54+F55</f>
        <v>0</v>
      </c>
      <c r="G56" s="11">
        <f>+G37+G38+G39+G40+G41+G42+G43+G44+G46+G49+G50+G51+G54+G55</f>
        <v>0</v>
      </c>
      <c r="H56" s="11">
        <f>+H37+H38+H39+H40+H41+H42+H43+H44+H46+H49+H50+H51+H54+H55</f>
        <v>2188200</v>
      </c>
      <c r="I56" s="16">
        <f>+I37+I38+I39+I40+I41+I42+I43+I44+I46+I49+I50+I51+I54+I55</f>
        <v>36.47</v>
      </c>
      <c r="J56" s="11">
        <f>+J37+J38+J39+J40+J41+J42+J43+J44+J46+J49+J50+J51+J54+J55</f>
        <v>2188200</v>
      </c>
      <c r="K56" s="11">
        <f>+K37+K38+K39+K40+K41+K42+K43+K44+K46+K49+K50+K51+K54+K55</f>
        <v>0</v>
      </c>
      <c r="L56" s="11">
        <f>+L37+L38+L39+L40+L41+L42+L43+L44+L46+L49+L50+L51+L54+L55</f>
        <v>2188200</v>
      </c>
      <c r="M56" s="16">
        <f>+M37+M38+M39+M40+M41+M42+M43+M44+M46+M49+M50+M51+M54+M55</f>
        <v>36.47</v>
      </c>
      <c r="N56" s="11">
        <f>+N37+N38+N39+N40+N41+N42+N43+N44+N46+N49+N50+N51+N54+N55</f>
        <v>0</v>
      </c>
      <c r="O56" s="16">
        <f>+O37+O38+O39+O40+O41+O42+O43+O44+O46+O49+O50+O51+O54+O55</f>
        <v>36.47</v>
      </c>
      <c r="P56" s="11">
        <f>+P37+P38+P39+P40+P41+P42+P43+P44+P46+P49+P50+P51+P54+P55</f>
        <v>0</v>
      </c>
      <c r="Q56" s="16">
        <v>0</v>
      </c>
      <c r="R56" s="11"/>
      <c r="S56" s="11"/>
      <c r="T56" s="11">
        <f>+T37+T38+T39+T40+T41+T42+T43+T44+T46+T49+T50+T51+T54+T55</f>
        <v>635800</v>
      </c>
      <c r="U56" s="11"/>
      <c r="V56" s="11"/>
      <c r="W56" s="11"/>
    </row>
    <row r="57" spans="1:23" s="6" customFormat="1" x14ac:dyDescent="0.25">
      <c r="A57" s="11"/>
      <c r="B57" s="11" t="s">
        <v>186</v>
      </c>
      <c r="C57" s="11"/>
      <c r="D57" s="11">
        <f>+D21+D30+D35+D56</f>
        <v>1968</v>
      </c>
      <c r="E57" s="11">
        <f>+E21+E30+E35+E56</f>
        <v>2668200</v>
      </c>
      <c r="F57" s="11">
        <f>+F21+F30+F35+F56</f>
        <v>0</v>
      </c>
      <c r="G57" s="11">
        <f>+G21+G30+G35+G56</f>
        <v>0</v>
      </c>
      <c r="H57" s="11">
        <f>+H21+H30+H35+H56</f>
        <v>2668200</v>
      </c>
      <c r="I57" s="16">
        <f>+I21+I30+I35+I56</f>
        <v>44.47</v>
      </c>
      <c r="J57" s="11">
        <f>+J21+J30+J35+J56</f>
        <v>2668200</v>
      </c>
      <c r="K57" s="11">
        <f>+K21+K30+K35+K56</f>
        <v>0</v>
      </c>
      <c r="L57" s="11">
        <f>+L21+L30+L35+L56</f>
        <v>2668200</v>
      </c>
      <c r="M57" s="16">
        <f>+M21+M30+M35+M56</f>
        <v>44.47</v>
      </c>
      <c r="N57" s="11">
        <f>+N21+N30+N35+N56</f>
        <v>0</v>
      </c>
      <c r="O57" s="16">
        <f>+O21+O30+O35+O56</f>
        <v>44.47</v>
      </c>
      <c r="P57" s="11">
        <f>+P21+P30+P35+P56</f>
        <v>0</v>
      </c>
      <c r="Q57" s="16">
        <v>0</v>
      </c>
      <c r="R57" s="11"/>
      <c r="S57" s="11"/>
      <c r="T57" s="11">
        <f>+T21+T30+T35+T56</f>
        <v>1070800</v>
      </c>
      <c r="U57" s="11">
        <f>+U21+U30+U35+U56</f>
        <v>0</v>
      </c>
      <c r="V57" s="11">
        <f>+V21+V30+V35+V56</f>
        <v>0</v>
      </c>
      <c r="W57" s="11">
        <f>+W21+W30+W35+W56</f>
        <v>0</v>
      </c>
    </row>
  </sheetData>
  <mergeCells count="9">
    <mergeCell ref="J6:M6"/>
    <mergeCell ref="P6:Q6"/>
    <mergeCell ref="R6:S6"/>
    <mergeCell ref="J3:M3"/>
    <mergeCell ref="P3:Q3"/>
    <mergeCell ref="R3:S3"/>
    <mergeCell ref="U3:W3"/>
    <mergeCell ref="J4:L4"/>
    <mergeCell ref="U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187</v>
      </c>
    </row>
    <row r="3" spans="1:20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188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SUM(H7/6000000*100)</f>
        <v>0</v>
      </c>
      <c r="J7" s="4">
        <v>0</v>
      </c>
      <c r="K7" s="4">
        <v>0</v>
      </c>
      <c r="L7" s="4">
        <f>+J7+K7</f>
        <v>0</v>
      </c>
      <c r="M7" s="15">
        <f>SUM(L7/6000000*100)</f>
        <v>0</v>
      </c>
      <c r="N7" s="4">
        <v>0</v>
      </c>
      <c r="O7" s="15">
        <f>SUM((H7+N7)/6000000*100)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 x14ac:dyDescent="0.25">
      <c r="A8" s="5" t="s">
        <v>108</v>
      </c>
      <c r="B8" s="4" t="s">
        <v>189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SUM(H8/6000000*100)</f>
        <v>0</v>
      </c>
      <c r="J8" s="4">
        <v>0</v>
      </c>
      <c r="K8" s="4">
        <v>0</v>
      </c>
      <c r="L8" s="4">
        <f>+J8+K8</f>
        <v>0</v>
      </c>
      <c r="M8" s="15">
        <f>SUM(L8/6000000*100)</f>
        <v>0</v>
      </c>
      <c r="N8" s="4">
        <v>0</v>
      </c>
      <c r="O8" s="15">
        <f>SUM((H8+N8)/6000000*100)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 x14ac:dyDescent="0.25">
      <c r="A10" s="11"/>
      <c r="B10" s="11" t="s">
        <v>190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1" t="s">
        <v>191</v>
      </c>
      <c r="B1" s="21"/>
      <c r="C1" s="21"/>
      <c r="D1" s="21"/>
    </row>
    <row r="2" spans="1:4" x14ac:dyDescent="0.25">
      <c r="A2" s="4" t="s">
        <v>192</v>
      </c>
      <c r="B2" s="4" t="s">
        <v>193</v>
      </c>
      <c r="C2" s="4" t="s">
        <v>194</v>
      </c>
      <c r="D2" s="4" t="s">
        <v>195</v>
      </c>
    </row>
    <row r="3" spans="1:4" x14ac:dyDescent="0.25">
      <c r="A3" s="4"/>
      <c r="B3" s="4"/>
      <c r="C3" s="4"/>
      <c r="D3" s="4"/>
    </row>
    <row r="4" spans="1:4" s="6" customFormat="1" x14ac:dyDescent="0.25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1" max="2" width="50.7109375" customWidth="1"/>
  </cols>
  <sheetData>
    <row r="1" spans="1:2" s="7" customFormat="1" ht="15.75" x14ac:dyDescent="0.25">
      <c r="A1" s="22" t="s">
        <v>196</v>
      </c>
      <c r="B1" s="22"/>
    </row>
    <row r="2" spans="1:2" x14ac:dyDescent="0.25">
      <c r="A2" s="4" t="s">
        <v>34</v>
      </c>
      <c r="B2" s="4" t="s">
        <v>194</v>
      </c>
    </row>
    <row r="3" spans="1:2" x14ac:dyDescent="0.25">
      <c r="A3" s="4">
        <v>0</v>
      </c>
      <c r="B3" s="4">
        <v>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23" customFormat="1" ht="12.75" x14ac:dyDescent="0.2"/>
    <row r="2" spans="1:10" s="7" customFormat="1" ht="15.75" x14ac:dyDescent="0.25">
      <c r="A2" s="24" t="s">
        <v>197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23" customFormat="1" ht="51" x14ac:dyDescent="0.2">
      <c r="A3" s="25" t="s">
        <v>198</v>
      </c>
      <c r="B3" s="26" t="s">
        <v>199</v>
      </c>
      <c r="C3" s="26"/>
      <c r="D3" s="26"/>
      <c r="E3" s="26" t="s">
        <v>200</v>
      </c>
      <c r="F3" s="26"/>
      <c r="G3" s="26"/>
      <c r="H3" s="27" t="s">
        <v>201</v>
      </c>
      <c r="I3" s="27"/>
      <c r="J3" s="28" t="s">
        <v>202</v>
      </c>
    </row>
    <row r="4" spans="1:10" s="23" customFormat="1" ht="12.75" x14ac:dyDescent="0.2">
      <c r="A4" s="25" t="s">
        <v>203</v>
      </c>
      <c r="B4" s="27" t="s">
        <v>204</v>
      </c>
      <c r="C4" s="27"/>
      <c r="D4" s="27"/>
      <c r="E4" s="27" t="s">
        <v>205</v>
      </c>
      <c r="F4" s="27"/>
      <c r="G4" s="27"/>
      <c r="H4" s="27" t="s">
        <v>206</v>
      </c>
      <c r="I4" s="27"/>
      <c r="J4" s="29" t="s">
        <v>207</v>
      </c>
    </row>
    <row r="5" spans="1:10" s="23" customFormat="1" ht="51" x14ac:dyDescent="0.2">
      <c r="A5" s="25" t="s">
        <v>208</v>
      </c>
      <c r="B5" s="25" t="s">
        <v>209</v>
      </c>
      <c r="C5" s="25" t="s">
        <v>81</v>
      </c>
      <c r="D5" s="25" t="s">
        <v>210</v>
      </c>
      <c r="E5" s="25" t="s">
        <v>209</v>
      </c>
      <c r="F5" s="25" t="s">
        <v>81</v>
      </c>
      <c r="G5" s="25" t="s">
        <v>210</v>
      </c>
      <c r="H5" s="25" t="s">
        <v>211</v>
      </c>
      <c r="I5" s="28" t="s">
        <v>212</v>
      </c>
      <c r="J5" s="25"/>
    </row>
    <row r="6" spans="1:10" x14ac:dyDescent="0.25">
      <c r="A6" s="4">
        <v>1</v>
      </c>
      <c r="B6" s="13" t="s">
        <v>213</v>
      </c>
      <c r="C6" s="13" t="s">
        <v>213</v>
      </c>
      <c r="D6" s="13" t="s">
        <v>213</v>
      </c>
      <c r="E6" s="13" t="s">
        <v>213</v>
      </c>
      <c r="F6" s="13" t="s">
        <v>213</v>
      </c>
      <c r="G6" s="13" t="s">
        <v>213</v>
      </c>
      <c r="H6" s="13" t="s">
        <v>213</v>
      </c>
      <c r="I6" s="13" t="s">
        <v>213</v>
      </c>
      <c r="J6" s="13" t="s">
        <v>213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1" t="s">
        <v>214</v>
      </c>
      <c r="B1" s="21"/>
      <c r="C1" s="21"/>
      <c r="D1" s="21"/>
    </row>
    <row r="2" spans="1:4" x14ac:dyDescent="0.25">
      <c r="A2" s="4"/>
      <c r="B2" s="4" t="s">
        <v>215</v>
      </c>
      <c r="C2" s="4" t="s">
        <v>216</v>
      </c>
      <c r="D2" s="4" t="s">
        <v>217</v>
      </c>
    </row>
    <row r="3" spans="1:4" x14ac:dyDescent="0.25">
      <c r="A3" s="4" t="s">
        <v>218</v>
      </c>
      <c r="B3" s="4" t="s">
        <v>219</v>
      </c>
      <c r="C3" s="4" t="s">
        <v>219</v>
      </c>
      <c r="D3" s="5" t="s">
        <v>219</v>
      </c>
    </row>
    <row r="4" spans="1:4" x14ac:dyDescent="0.25">
      <c r="A4" s="4" t="s">
        <v>220</v>
      </c>
      <c r="B4" s="4" t="s">
        <v>219</v>
      </c>
      <c r="C4" s="4" t="s">
        <v>219</v>
      </c>
      <c r="D4" s="5" t="s">
        <v>219</v>
      </c>
    </row>
    <row r="5" spans="1:4" x14ac:dyDescent="0.25">
      <c r="A5" s="4" t="s">
        <v>221</v>
      </c>
      <c r="B5" s="4" t="s">
        <v>219</v>
      </c>
      <c r="C5" s="4" t="s">
        <v>219</v>
      </c>
      <c r="D5" s="5" t="s">
        <v>219</v>
      </c>
    </row>
    <row r="6" spans="1:4" x14ac:dyDescent="0.25">
      <c r="A6" s="4" t="s">
        <v>222</v>
      </c>
      <c r="B6" s="4" t="s">
        <v>219</v>
      </c>
      <c r="C6" s="4" t="s">
        <v>219</v>
      </c>
      <c r="D6" s="5" t="s">
        <v>219</v>
      </c>
    </row>
    <row r="7" spans="1:4" x14ac:dyDescent="0.25">
      <c r="A7" s="4" t="s">
        <v>223</v>
      </c>
      <c r="B7" s="4" t="s">
        <v>219</v>
      </c>
      <c r="C7" s="4" t="s">
        <v>219</v>
      </c>
      <c r="D7" s="5" t="s">
        <v>219</v>
      </c>
    </row>
    <row r="8" spans="1:4" x14ac:dyDescent="0.25">
      <c r="A8" s="4"/>
      <c r="B8" s="4"/>
      <c r="C8" s="4"/>
      <c r="D8" s="4"/>
    </row>
  </sheetData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Shanoor</dc:creator>
  <cp:lastModifiedBy>Mohammed Shanoor</cp:lastModifiedBy>
  <dcterms:created xsi:type="dcterms:W3CDTF">2023-10-04T15:24:45Z</dcterms:created>
  <dcterms:modified xsi:type="dcterms:W3CDTF">2023-10-04T15:25:36Z</dcterms:modified>
</cp:coreProperties>
</file>